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120" yWindow="105" windowWidth="15480" windowHeight="7305"/>
  </bookViews>
  <sheets>
    <sheet name="Predlog izmene plana" sheetId="3" r:id="rId1"/>
    <sheet name="Sheet2" sheetId="2" r:id="rId2"/>
  </sheets>
  <calcPr calcId="179017"/>
</workbook>
</file>

<file path=xl/calcChain.xml><?xml version="1.0" encoding="utf-8"?>
<calcChain xmlns="http://schemas.openxmlformats.org/spreadsheetml/2006/main">
  <c r="C21" i="3" l="1"/>
  <c r="D21" i="3"/>
  <c r="E21" i="3"/>
  <c r="F21" i="3"/>
  <c r="G21" i="3"/>
  <c r="H21" i="3"/>
  <c r="I21" i="3"/>
  <c r="I92" i="3"/>
  <c r="H92" i="3"/>
  <c r="G92" i="3"/>
  <c r="F92" i="3"/>
  <c r="E92" i="3"/>
  <c r="I88" i="3"/>
  <c r="H88" i="3"/>
  <c r="G88" i="3"/>
  <c r="F88" i="3"/>
  <c r="E88" i="3"/>
  <c r="J88" i="3"/>
  <c r="I85" i="3"/>
  <c r="H85" i="3"/>
  <c r="G85" i="3"/>
  <c r="F85" i="3"/>
  <c r="J85" i="3"/>
  <c r="E85" i="3"/>
  <c r="D85" i="3"/>
  <c r="I73" i="3"/>
  <c r="H73" i="3"/>
  <c r="G73" i="3"/>
  <c r="F73" i="3"/>
  <c r="E73" i="3"/>
  <c r="D73" i="3"/>
  <c r="J73" i="3"/>
  <c r="D70" i="3"/>
  <c r="H70" i="3"/>
  <c r="I70" i="3"/>
  <c r="I65" i="3"/>
  <c r="H65" i="3"/>
  <c r="G65" i="3"/>
  <c r="F65" i="3"/>
  <c r="E65" i="3"/>
  <c r="D65" i="3"/>
  <c r="I56" i="3"/>
  <c r="H56" i="3"/>
  <c r="G56" i="3"/>
  <c r="F56" i="3"/>
  <c r="J56" i="3"/>
  <c r="E56" i="3"/>
  <c r="D56" i="3"/>
  <c r="I52" i="3"/>
  <c r="H52" i="3"/>
  <c r="G52" i="3"/>
  <c r="F52" i="3"/>
  <c r="E52" i="3"/>
  <c r="D52" i="3"/>
  <c r="I44" i="3"/>
  <c r="H44" i="3"/>
  <c r="G44" i="3"/>
  <c r="F44" i="3"/>
  <c r="E44" i="3"/>
  <c r="D44" i="3"/>
  <c r="J44" i="3"/>
  <c r="I42" i="3"/>
  <c r="H42" i="3"/>
  <c r="G42" i="3"/>
  <c r="F42" i="3"/>
  <c r="E42" i="3"/>
  <c r="J42" i="3"/>
  <c r="D42" i="3"/>
  <c r="I40" i="3"/>
  <c r="H40" i="3"/>
  <c r="G40" i="3"/>
  <c r="F40" i="3"/>
  <c r="E40" i="3"/>
  <c r="D40" i="3"/>
  <c r="J40" i="3"/>
  <c r="I36" i="3"/>
  <c r="H36" i="3"/>
  <c r="G36" i="3"/>
  <c r="F36" i="3"/>
  <c r="E36" i="3"/>
  <c r="D36" i="3"/>
  <c r="I34" i="3"/>
  <c r="H34" i="3"/>
  <c r="G34" i="3"/>
  <c r="F34" i="3"/>
  <c r="E34" i="3"/>
  <c r="D34" i="3"/>
  <c r="J34" i="3"/>
  <c r="H30" i="3"/>
  <c r="G30" i="3"/>
  <c r="F30" i="3"/>
  <c r="E30" i="3"/>
  <c r="D30" i="3"/>
  <c r="I28" i="3"/>
  <c r="H28" i="3"/>
  <c r="G28" i="3"/>
  <c r="F28" i="3"/>
  <c r="E28" i="3"/>
  <c r="J28" i="3"/>
  <c r="D28" i="3"/>
  <c r="J96" i="3"/>
  <c r="J95" i="3"/>
  <c r="J94" i="3"/>
  <c r="J93" i="3"/>
  <c r="D92" i="3"/>
  <c r="C92" i="3"/>
  <c r="C98" i="3" s="1"/>
  <c r="J91" i="3"/>
  <c r="J90" i="3"/>
  <c r="J89" i="3"/>
  <c r="D88" i="3"/>
  <c r="J87" i="3"/>
  <c r="J86" i="3"/>
  <c r="J84" i="3"/>
  <c r="I82" i="3"/>
  <c r="G82" i="3"/>
  <c r="E82" i="3"/>
  <c r="D82" i="3"/>
  <c r="J81" i="3"/>
  <c r="J80" i="3"/>
  <c r="G79" i="3"/>
  <c r="J79" i="3"/>
  <c r="J78" i="3"/>
  <c r="J77" i="3"/>
  <c r="J75" i="3"/>
  <c r="J74" i="3"/>
  <c r="C73" i="3"/>
  <c r="J72" i="3"/>
  <c r="J71" i="3"/>
  <c r="J70" i="3"/>
  <c r="J69" i="3"/>
  <c r="J68" i="3"/>
  <c r="J67" i="3"/>
  <c r="J66" i="3"/>
  <c r="C65" i="3"/>
  <c r="J65" i="3"/>
  <c r="J64" i="3"/>
  <c r="J63" i="3"/>
  <c r="J62" i="3"/>
  <c r="J61" i="3"/>
  <c r="J60" i="3"/>
  <c r="J59" i="3"/>
  <c r="J58" i="3"/>
  <c r="J57" i="3"/>
  <c r="C56" i="3"/>
  <c r="J55" i="3"/>
  <c r="J54" i="3"/>
  <c r="J53" i="3"/>
  <c r="J52" i="3"/>
  <c r="C52" i="3"/>
  <c r="J51" i="3"/>
  <c r="J50" i="3"/>
  <c r="J49" i="3"/>
  <c r="J48" i="3"/>
  <c r="J47" i="3"/>
  <c r="J46" i="3"/>
  <c r="J45" i="3"/>
  <c r="C44" i="3"/>
  <c r="J43" i="3"/>
  <c r="C42" i="3"/>
  <c r="J41" i="3"/>
  <c r="C40" i="3"/>
  <c r="J39" i="3"/>
  <c r="J38" i="3"/>
  <c r="J37" i="3"/>
  <c r="C36" i="3"/>
  <c r="J36" i="3"/>
  <c r="J35" i="3"/>
  <c r="C34" i="3"/>
  <c r="J33" i="3"/>
  <c r="J32" i="3"/>
  <c r="J31" i="3"/>
  <c r="C30" i="3"/>
  <c r="J29" i="3"/>
  <c r="C28" i="3"/>
  <c r="J20" i="3"/>
  <c r="J19" i="3"/>
  <c r="J18" i="3"/>
  <c r="J17" i="3"/>
  <c r="J16" i="3"/>
  <c r="J15" i="3"/>
  <c r="J14" i="3"/>
  <c r="J13" i="3"/>
  <c r="J12" i="3"/>
  <c r="J11" i="3"/>
  <c r="J10" i="3"/>
  <c r="J9" i="3"/>
  <c r="Y36" i="2"/>
  <c r="F82" i="2"/>
  <c r="H65" i="2"/>
  <c r="H98" i="2"/>
  <c r="H70" i="2"/>
  <c r="E28" i="2"/>
  <c r="O71" i="2"/>
  <c r="R71" i="2"/>
  <c r="S70" i="2"/>
  <c r="R70" i="2"/>
  <c r="P45" i="2"/>
  <c r="R53" i="2"/>
  <c r="R47" i="2"/>
  <c r="R45" i="2"/>
  <c r="O62" i="2"/>
  <c r="O56" i="2"/>
  <c r="O55" i="2"/>
  <c r="O54" i="2"/>
  <c r="O53" i="2"/>
  <c r="O52" i="2"/>
  <c r="O51" i="2"/>
  <c r="O50" i="2"/>
  <c r="O49" i="2"/>
  <c r="N62" i="2"/>
  <c r="M62" i="2"/>
  <c r="F85" i="2"/>
  <c r="F83" i="2"/>
  <c r="J83" i="2"/>
  <c r="J82" i="2"/>
  <c r="F92" i="2"/>
  <c r="J86" i="2"/>
  <c r="F73" i="2"/>
  <c r="F65" i="2"/>
  <c r="F56" i="2"/>
  <c r="F52" i="2"/>
  <c r="F42" i="2"/>
  <c r="F36" i="2"/>
  <c r="Q45" i="2"/>
  <c r="O45" i="2"/>
  <c r="V50" i="2"/>
  <c r="X42" i="2"/>
  <c r="P42" i="2"/>
  <c r="Q42" i="2"/>
  <c r="R42" i="2"/>
  <c r="S42" i="2"/>
  <c r="T42" i="2"/>
  <c r="U42" i="2"/>
  <c r="V42" i="2"/>
  <c r="W42" i="2"/>
  <c r="O42" i="2"/>
  <c r="N42" i="2"/>
  <c r="M42" i="2"/>
  <c r="H92" i="2"/>
  <c r="J92" i="2"/>
  <c r="I65" i="2"/>
  <c r="J65" i="2"/>
  <c r="J95" i="2"/>
  <c r="H21" i="2"/>
  <c r="D28" i="2"/>
  <c r="D30" i="2"/>
  <c r="C92" i="2"/>
  <c r="J57" i="2"/>
  <c r="H56" i="2"/>
  <c r="D34" i="2"/>
  <c r="E21" i="2"/>
  <c r="I21" i="2"/>
  <c r="G21" i="2"/>
  <c r="F21" i="2"/>
  <c r="D21" i="2"/>
  <c r="H30" i="2"/>
  <c r="H28" i="2"/>
  <c r="E30" i="2"/>
  <c r="E85" i="2"/>
  <c r="E73" i="2"/>
  <c r="D73" i="2"/>
  <c r="J73" i="2"/>
  <c r="E65" i="2"/>
  <c r="E56" i="2"/>
  <c r="C56" i="2"/>
  <c r="E52" i="2"/>
  <c r="C52" i="2"/>
  <c r="C65" i="2"/>
  <c r="C34" i="2"/>
  <c r="I56" i="2"/>
  <c r="I52" i="2"/>
  <c r="G52" i="2"/>
  <c r="I70" i="2"/>
  <c r="J84" i="2"/>
  <c r="I82" i="2"/>
  <c r="G82" i="2"/>
  <c r="E82" i="2"/>
  <c r="D82" i="2"/>
  <c r="J71" i="2"/>
  <c r="I42" i="2"/>
  <c r="G42" i="2"/>
  <c r="E42" i="2"/>
  <c r="D42" i="2"/>
  <c r="C42" i="2"/>
  <c r="D40" i="2"/>
  <c r="C40" i="2"/>
  <c r="J40" i="2"/>
  <c r="J41" i="2"/>
  <c r="I36" i="2"/>
  <c r="G36" i="2"/>
  <c r="E36" i="2"/>
  <c r="C36" i="2"/>
  <c r="D36" i="2"/>
  <c r="C28" i="2"/>
  <c r="J9" i="2"/>
  <c r="J10" i="2"/>
  <c r="J11" i="2"/>
  <c r="J12" i="2"/>
  <c r="J13" i="2"/>
  <c r="J14" i="2"/>
  <c r="J15" i="2"/>
  <c r="J16" i="2"/>
  <c r="J17" i="2"/>
  <c r="J18" i="2"/>
  <c r="J19" i="2"/>
  <c r="J20" i="2"/>
  <c r="C21" i="2"/>
  <c r="J29" i="2"/>
  <c r="J31" i="2"/>
  <c r="J32" i="2"/>
  <c r="J33" i="2"/>
  <c r="J35" i="2"/>
  <c r="J37" i="2"/>
  <c r="J38" i="2"/>
  <c r="J39" i="2"/>
  <c r="J43" i="2"/>
  <c r="J45" i="2"/>
  <c r="J46" i="2"/>
  <c r="J47" i="2"/>
  <c r="J48" i="2"/>
  <c r="J49" i="2"/>
  <c r="J50" i="2"/>
  <c r="J51" i="2"/>
  <c r="J53" i="2"/>
  <c r="J54" i="2"/>
  <c r="J55" i="2"/>
  <c r="J58" i="2"/>
  <c r="J59" i="2"/>
  <c r="J60" i="2"/>
  <c r="J61" i="2"/>
  <c r="J62" i="2"/>
  <c r="J63" i="2"/>
  <c r="J64" i="2"/>
  <c r="J66" i="2"/>
  <c r="J67" i="2"/>
  <c r="J68" i="2"/>
  <c r="J69" i="2"/>
  <c r="J72" i="2"/>
  <c r="J74" i="2"/>
  <c r="J75" i="2"/>
  <c r="J77" i="2"/>
  <c r="J78" i="2"/>
  <c r="J80" i="2"/>
  <c r="J81" i="2"/>
  <c r="J87" i="2"/>
  <c r="J89" i="2"/>
  <c r="J90" i="2"/>
  <c r="J91" i="2"/>
  <c r="J93" i="2"/>
  <c r="J96" i="2"/>
  <c r="I92" i="2"/>
  <c r="E92" i="2"/>
  <c r="J85" i="2"/>
  <c r="D85" i="2"/>
  <c r="C73" i="2"/>
  <c r="D70" i="2"/>
  <c r="D56" i="2"/>
  <c r="C30" i="2"/>
  <c r="D88" i="2"/>
  <c r="J88" i="2"/>
  <c r="D65" i="2"/>
  <c r="D52" i="2"/>
  <c r="G79" i="2"/>
  <c r="J79" i="2"/>
  <c r="G98" i="2"/>
  <c r="E44" i="2"/>
  <c r="D44" i="2"/>
  <c r="J44" i="2"/>
  <c r="C44" i="2"/>
  <c r="C98" i="2"/>
  <c r="J94" i="2"/>
  <c r="D92" i="2"/>
  <c r="J36" i="2"/>
  <c r="J70" i="2"/>
  <c r="J34" i="2"/>
  <c r="J30" i="2"/>
  <c r="I98" i="2"/>
  <c r="J28" i="2"/>
  <c r="J42" i="2"/>
  <c r="F98" i="2"/>
  <c r="J52" i="2"/>
  <c r="J56" i="2"/>
  <c r="D98" i="2"/>
  <c r="E98" i="2"/>
  <c r="J98" i="2"/>
  <c r="J21" i="2"/>
  <c r="F83" i="3"/>
  <c r="H98" i="3"/>
  <c r="D98" i="3"/>
  <c r="I98" i="3"/>
  <c r="J30" i="3"/>
  <c r="G98" i="3"/>
  <c r="E98" i="3"/>
  <c r="F82" i="3"/>
  <c r="F98" i="3"/>
  <c r="J83" i="3"/>
  <c r="J82" i="3"/>
  <c r="J21" i="3" l="1"/>
  <c r="J92" i="3"/>
</calcChain>
</file>

<file path=xl/sharedStrings.xml><?xml version="1.0" encoding="utf-8"?>
<sst xmlns="http://schemas.openxmlformats.org/spreadsheetml/2006/main" count="280" uniqueCount="153">
  <si>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</si>
  <si>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</si>
  <si>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</si>
  <si>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</si>
  <si>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</si>
  <si>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</si>
  <si>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Помоћ у медицинском лечењу запосленог или члана уже породице</t>
  </si>
  <si>
    <t>Накнаде за запослене</t>
  </si>
  <si>
    <t>Награде, бонуси и остали посебни расходи</t>
  </si>
  <si>
    <t>Стални трошкови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</si>
  <si>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</si>
  <si>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</si>
  <si>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</si>
  <si>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</si>
  <si>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</si>
  <si>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</si>
  <si>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4219</t>
  </si>
  <si>
    <t>Остали трошкови транспорта</t>
  </si>
  <si>
    <t>Трошкови путовања</t>
  </si>
  <si>
    <t>Трошкови службених путовања у земљи</t>
  </si>
  <si>
    <t>Трошкови службених путовања у иностранство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</si>
  <si>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</si>
  <si>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</si>
  <si>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</si>
  <si>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</si>
  <si>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</si>
  <si>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</si>
  <si>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</si>
  <si>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</si>
  <si>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</si>
  <si>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</si>
  <si>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</si>
  <si>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</si>
  <si>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средине, науке и геодетске услуге (плате и хонорари истраживача на пројектима)</t>
  </si>
  <si>
    <t>Остале специјализоване услуге</t>
  </si>
  <si>
    <t>Текуће поправке и одржавање (услуге и материјали)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</si>
  <si>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</si>
  <si>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</si>
  <si>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</si>
  <si>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</si>
  <si>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</si>
  <si>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</si>
  <si>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</si>
  <si>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</si>
  <si>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домаћинство и угоститељство</t>
  </si>
  <si>
    <t>Материјали за посебне намене</t>
  </si>
  <si>
    <t>Пратећи трошкови задуживања</t>
  </si>
  <si>
    <t>Негативне курсне разлике</t>
  </si>
  <si>
    <t>Порези, обавезне таксе и казне наметнуте од једног нивоа власти другом</t>
  </si>
  <si>
    <t>4821</t>
  </si>
  <si>
    <t>Остали порези</t>
  </si>
  <si>
    <t>Обавезне таксе</t>
  </si>
  <si>
    <t>5100</t>
  </si>
  <si>
    <t>Издаци за набавку основних средстава</t>
  </si>
  <si>
    <t>Конто</t>
  </si>
  <si>
    <t>Опис</t>
  </si>
  <si>
    <t>Расходи који се финансирају из сопствених прихода ПМФ - а</t>
  </si>
  <si>
    <t>УКУПНО</t>
  </si>
  <si>
    <t>Расходи који се финансирају из буџета - Министарство просвете - средства за науку</t>
  </si>
  <si>
    <t>Расходи који се финансирају из буџета - Министарство просвете - средства за образовање</t>
  </si>
  <si>
    <t>Расходи који се финансирају из донација</t>
  </si>
  <si>
    <t>Казне за кашњење</t>
  </si>
  <si>
    <t>Новчане казне</t>
  </si>
  <si>
    <t>Приходи  из буџета - Министарство просвете - средства за образовање</t>
  </si>
  <si>
    <t>Сопствени приходи ПМФ - а</t>
  </si>
  <si>
    <t>Приходи  из буџета - Министарство просвете - средства за науку</t>
  </si>
  <si>
    <t>Донације</t>
  </si>
  <si>
    <t>Приходи за бруто зараде запослених</t>
  </si>
  <si>
    <t>Приходи за текуће издатке - материјални трошкови</t>
  </si>
  <si>
    <t>Остали приходи</t>
  </si>
  <si>
    <t>Приходи од уплата студената</t>
  </si>
  <si>
    <t>Остали сопствени приходи</t>
  </si>
  <si>
    <t>Рефундација боловања</t>
  </si>
  <si>
    <t>Приходи за набавку основних средстава</t>
  </si>
  <si>
    <t>Укупно приходи</t>
  </si>
  <si>
    <t>Приходи од уплата за награде</t>
  </si>
  <si>
    <t>ПРИРОДНО-МАТЕМАТИЧКИ ФАКУЛТЕТ</t>
  </si>
  <si>
    <t>Ниш, Вишеградска 33</t>
  </si>
  <si>
    <t>ПРИХОДИ</t>
  </si>
  <si>
    <t>РАСХОДИ</t>
  </si>
  <si>
    <t>УКУПНО РАСХОДИ:</t>
  </si>
  <si>
    <t xml:space="preserve">Остали трошкови </t>
  </si>
  <si>
    <t>Капитално одржавање зграда и објеката</t>
  </si>
  <si>
    <t>Административна опрема</t>
  </si>
  <si>
    <t>Маркице за превоз запослених на посао</t>
  </si>
  <si>
    <t>Накнада у новцу за превоз запослених на посао</t>
  </si>
  <si>
    <t>Нематеријална имовина - књиге</t>
  </si>
  <si>
    <t>Опрема за образовање, науку, културу и спорт</t>
  </si>
  <si>
    <t xml:space="preserve">Приходи за бруто хонораре истраживача на пројектима МПНИТР </t>
  </si>
  <si>
    <t>Расходи који се финансирају из буџета - уплате осталих Министарстава</t>
  </si>
  <si>
    <t>Исплата накнада за време одсуствовања са посла - боловања</t>
  </si>
  <si>
    <t xml:space="preserve">           пословање</t>
  </si>
  <si>
    <t xml:space="preserve">                     Проф. др Александра Зарубица</t>
  </si>
  <si>
    <t xml:space="preserve">          Продекан за материјално-финансијско</t>
  </si>
  <si>
    <t>Плате, додаци и накнаде запослених</t>
  </si>
  <si>
    <t>Отпремнине и помоћ</t>
  </si>
  <si>
    <t>Отплата домаћих камата</t>
  </si>
  <si>
    <t>Отплата камата осталим нивоима власти</t>
  </si>
  <si>
    <t>Отплата камата осталим домаћим кредиторима</t>
  </si>
  <si>
    <t>Приходи за материјалне трошкове за пројекте МПНИТР ДМТ1 и ДМТ2</t>
  </si>
  <si>
    <t>Приходи  из буџета - Министарство просвете - средства за образовање - средства за докторске студије</t>
  </si>
  <si>
    <t>Расходи који се финансирају из буџета - Министарство просвете - средства за образовање - средства за докторске студије</t>
  </si>
  <si>
    <t xml:space="preserve">Уплате осталих Mинистарстава </t>
  </si>
  <si>
    <t>У Нишу,         јануара 2018. године</t>
  </si>
  <si>
    <t>Суфицит из ранијих година</t>
  </si>
  <si>
    <t xml:space="preserve">ПРЕДЛОГ ФИНАНСИЈСКОГ  ПЛАНА ЗА 2018. ГОДИНУ </t>
  </si>
  <si>
    <t>Proveriti inditektne troskove struja, voda, telefon - problem - placamo ih iz budzeta.</t>
  </si>
  <si>
    <t>01.08.2018.</t>
  </si>
  <si>
    <t>Уплата материјалних трошкова од стране МПНИТР</t>
  </si>
  <si>
    <t xml:space="preserve">Превоз </t>
  </si>
  <si>
    <t>Трезор</t>
  </si>
  <si>
    <t>Енергија</t>
  </si>
  <si>
    <t>Комуналије</t>
  </si>
  <si>
    <t>Комуникације</t>
  </si>
  <si>
    <t>Закуп</t>
  </si>
  <si>
    <t>СП-земља</t>
  </si>
  <si>
    <t>СП-иностр.</t>
  </si>
  <si>
    <t>Стручне</t>
  </si>
  <si>
    <t>Образовање</t>
  </si>
  <si>
    <t>Адми.матер.</t>
  </si>
  <si>
    <t>Образ.мат.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</si>
  <si>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</si>
  <si>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</si>
  <si>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</si>
  <si>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</si>
  <si>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</si>
  <si>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</si>
  <si>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</si>
  <si>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</si>
  <si>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Децембар 2017</t>
  </si>
  <si>
    <t>Септембар</t>
  </si>
  <si>
    <t>Октобар</t>
  </si>
  <si>
    <t>Новембар</t>
  </si>
  <si>
    <t>УКУПНО:</t>
  </si>
  <si>
    <t>Пројекција</t>
  </si>
  <si>
    <t>Издаци за гориво</t>
  </si>
  <si>
    <t>Картице</t>
  </si>
  <si>
    <t xml:space="preserve">март </t>
  </si>
  <si>
    <t xml:space="preserve">април </t>
  </si>
  <si>
    <t>мај</t>
  </si>
  <si>
    <t>јун</t>
  </si>
  <si>
    <t>јул</t>
  </si>
  <si>
    <t>август</t>
  </si>
  <si>
    <t>септембар</t>
  </si>
  <si>
    <t xml:space="preserve">октобар </t>
  </si>
  <si>
    <t xml:space="preserve">новембар </t>
  </si>
  <si>
    <t>децембар</t>
  </si>
  <si>
    <t>ДМТ1</t>
  </si>
  <si>
    <t>децембар 17</t>
  </si>
  <si>
    <t>za brisanje</t>
  </si>
  <si>
    <t>proveriti</t>
  </si>
  <si>
    <t xml:space="preserve">ПРЕДЛОГ ИЗМЕНЕ ФИНАНСИЈСКОГ  ПЛАНА ЗА 2018. ГОДИНУ </t>
  </si>
  <si>
    <t>У Нишу,         октобра 2018.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</si>
</sst>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204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7" fillId="0" borderId="0" xfId="0" applyFont="1" applyFill="1" applyBorder="1"/>
    <xf numFmtId="2" fontId="8" fillId="0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/>
    <xf numFmtId="0" fontId="8" fillId="0" borderId="0" xfId="0" applyFont="1" applyFill="1"/>
    <xf numFmtId="49" fontId="2" fillId="0" borderId="0" xfId="0" applyNumberFormat="1" applyFont="1" applyFill="1" applyBorder="1" applyAlignment="1" applyProtection="1">
      <alignment horizontal="left" vertical="top" wrapText="1"/>
    </xf>
    <xf numFmtId="0" fontId="8" fillId="0" borderId="0" xfId="0" applyFont="1" applyFill="1" applyBorder="1"/>
    <xf numFmtId="49" fontId="2" fillId="0" borderId="0" xfId="0" applyNumberFormat="1" applyFont="1" applyFill="1" applyBorder="1" applyAlignment="1" applyProtection="1">
      <alignment vertical="top" wrapText="1"/>
    </xf>
    <xf numFmtId="0" fontId="9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 applyProtection="1">
      <alignment horizontal="left" vertical="top" wrapText="1"/>
    </xf>
    <xf numFmtId="2" fontId="9" fillId="0" borderId="1" xfId="0" applyNumberFormat="1" applyFont="1" applyFill="1" applyBorder="1" applyAlignment="1">
      <alignment wrapText="1"/>
    </xf>
    <xf numFmtId="3" fontId="9" fillId="0" borderId="1" xfId="0" applyNumberFormat="1" applyFont="1" applyFill="1" applyBorder="1" applyAlignment="1">
      <alignment wrapText="1"/>
    </xf>
    <xf numFmtId="2" fontId="7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/>
    <xf numFmtId="49" fontId="2" fillId="0" borderId="1" xfId="0" applyNumberFormat="1" applyFont="1" applyFill="1" applyBorder="1" applyAlignment="1" applyProtection="1">
      <alignment horizontal="left" vertical="top" wrapText="1"/>
    </xf>
    <xf numFmtId="4" fontId="8" fillId="0" borderId="1" xfId="0" applyNumberFormat="1" applyFont="1" applyFill="1" applyBorder="1"/>
    <xf numFmtId="49" fontId="3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Fill="1" applyBorder="1" applyAlignment="1">
      <alignment wrapText="1"/>
    </xf>
    <xf numFmtId="2" fontId="8" fillId="0" borderId="0" xfId="0" applyNumberFormat="1" applyFont="1" applyFill="1"/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7" fillId="0" borderId="0" xfId="0" applyFont="1" applyFill="1"/>
    <xf numFmtId="0" fontId="8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4" fontId="9" fillId="0" borderId="1" xfId="0" applyNumberFormat="1" applyFont="1" applyFill="1" applyBorder="1"/>
    <xf numFmtId="0" fontId="8" fillId="0" borderId="1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/>
    <xf numFmtId="2" fontId="8" fillId="0" borderId="1" xfId="0" applyNumberFormat="1" applyFont="1" applyFill="1" applyBorder="1"/>
    <xf numFmtId="2" fontId="8" fillId="0" borderId="1" xfId="0" applyNumberFormat="1" applyFont="1" applyFill="1" applyBorder="1" applyAlignment="1">
      <alignment wrapText="1"/>
    </xf>
    <xf numFmtId="4" fontId="8" fillId="0" borderId="0" xfId="0" applyNumberFormat="1" applyFont="1" applyFill="1" applyBorder="1"/>
    <xf numFmtId="2" fontId="8" fillId="2" borderId="0" xfId="0" applyNumberFormat="1" applyFont="1" applyFill="1"/>
    <xf numFmtId="2" fontId="8" fillId="3" borderId="0" xfId="0" applyNumberFormat="1" applyFont="1" applyFill="1" applyBorder="1" applyAlignment="1">
      <alignment wrapText="1"/>
    </xf>
    <xf numFmtId="2" fontId="8" fillId="3" borderId="0" xfId="0" applyNumberFormat="1" applyFont="1" applyFill="1" applyBorder="1"/>
    <xf numFmtId="2" fontId="9" fillId="3" borderId="1" xfId="0" applyNumberFormat="1" applyFont="1" applyFill="1" applyBorder="1" applyAlignment="1">
      <alignment wrapText="1"/>
    </xf>
    <xf numFmtId="4" fontId="8" fillId="3" borderId="1" xfId="0" applyNumberFormat="1" applyFont="1" applyFill="1" applyBorder="1"/>
    <xf numFmtId="2" fontId="8" fillId="3" borderId="0" xfId="0" applyNumberFormat="1" applyFont="1" applyFill="1"/>
    <xf numFmtId="2" fontId="9" fillId="3" borderId="1" xfId="0" applyNumberFormat="1" applyFont="1" applyFill="1" applyBorder="1" applyAlignment="1">
      <alignment horizontal="center" wrapText="1"/>
    </xf>
    <xf numFmtId="4" fontId="8" fillId="4" borderId="1" xfId="0" applyNumberFormat="1" applyFont="1" applyFill="1" applyBorder="1"/>
    <xf numFmtId="0" fontId="8" fillId="5" borderId="0" xfId="0" applyFont="1" applyFill="1"/>
    <xf numFmtId="0" fontId="8" fillId="6" borderId="0" xfId="0" applyFont="1" applyFill="1"/>
    <xf numFmtId="0" fontId="8" fillId="7" borderId="0" xfId="0" applyFont="1" applyFill="1"/>
    <xf numFmtId="4" fontId="9" fillId="4" borderId="1" xfId="0" applyNumberFormat="1" applyFont="1" applyFill="1" applyBorder="1"/>
    <xf numFmtId="3" fontId="9" fillId="4" borderId="2" xfId="0" applyNumberFormat="1" applyFont="1" applyFill="1" applyBorder="1" applyAlignment="1">
      <alignment horizontal="center" wrapText="1"/>
    </xf>
    <xf numFmtId="0" fontId="8" fillId="8" borderId="0" xfId="0" applyFont="1" applyFill="1"/>
    <xf numFmtId="2" fontId="9" fillId="0" borderId="0" xfId="0" applyNumberFormat="1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" fontId="8" fillId="9" borderId="1" xfId="0" applyNumberFormat="1" applyFont="1" applyFill="1" applyBorder="1"/>
    <xf numFmtId="0" fontId="8" fillId="10" borderId="1" xfId="0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0" fontId="8" fillId="12" borderId="1" xfId="0" applyFont="1" applyFill="1" applyBorder="1" applyAlignment="1">
      <alignment horizontal="center"/>
    </xf>
    <xf numFmtId="0" fontId="8" fillId="12" borderId="1" xfId="0" applyFont="1" applyFill="1" applyBorder="1" applyAlignment="1">
      <alignment wrapText="1"/>
    </xf>
    <xf numFmtId="4" fontId="8" fillId="12" borderId="1" xfId="0" applyNumberFormat="1" applyFont="1" applyFill="1" applyBorder="1"/>
    <xf numFmtId="4" fontId="8" fillId="12" borderId="0" xfId="0" applyNumberFormat="1" applyFont="1" applyFill="1"/>
    <xf numFmtId="0" fontId="10" fillId="0" borderId="0" xfId="0" applyFont="1" applyFill="1"/>
    <xf numFmtId="0" fontId="8" fillId="7" borderId="1" xfId="0" applyFont="1" applyFill="1" applyBorder="1" applyAlignment="1">
      <alignment wrapText="1"/>
    </xf>
    <xf numFmtId="0" fontId="9" fillId="7" borderId="1" xfId="0" applyFont="1" applyFill="1" applyBorder="1" applyAlignment="1">
      <alignment wrapText="1"/>
    </xf>
    <xf numFmtId="2" fontId="10" fillId="0" borderId="0" xfId="0" applyNumberFormat="1" applyFont="1" applyFill="1"/>
    <xf numFmtId="0" fontId="8" fillId="13" borderId="0" xfId="0" applyFont="1" applyFill="1"/>
    <xf numFmtId="0" fontId="9" fillId="13" borderId="0" xfId="0" applyFont="1" applyFill="1"/>
    <xf numFmtId="4" fontId="8" fillId="14" borderId="1" xfId="0" applyNumberFormat="1" applyFont="1" applyFill="1" applyBorder="1"/>
    <xf numFmtId="0" fontId="8" fillId="0" borderId="3" xfId="0" applyFont="1" applyFill="1" applyBorder="1" applyAlignment="1">
      <alignment wrapText="1"/>
    </xf>
    <xf numFmtId="4" fontId="8" fillId="0" borderId="4" xfId="0" applyNumberFormat="1" applyFont="1" applyFill="1" applyBorder="1"/>
    <xf numFmtId="4" fontId="9" fillId="0" borderId="2" xfId="0" applyNumberFormat="1" applyFont="1" applyFill="1" applyBorder="1"/>
    <xf numFmtId="4" fontId="9" fillId="0" borderId="5" xfId="0" applyNumberFormat="1" applyFont="1" applyFill="1" applyBorder="1"/>
    <xf numFmtId="4" fontId="8" fillId="6" borderId="6" xfId="0" applyNumberFormat="1" applyFont="1" applyFill="1" applyBorder="1"/>
    <xf numFmtId="4" fontId="9" fillId="0" borderId="7" xfId="0" applyNumberFormat="1" applyFont="1" applyFill="1" applyBorder="1"/>
    <xf numFmtId="4" fontId="8" fillId="0" borderId="5" xfId="0" applyNumberFormat="1" applyFont="1" applyFill="1" applyBorder="1"/>
    <xf numFmtId="4" fontId="8" fillId="6" borderId="8" xfId="0" applyNumberFormat="1" applyFont="1" applyFill="1" applyBorder="1"/>
    <xf numFmtId="4" fontId="8" fillId="6" borderId="9" xfId="0" applyNumberFormat="1" applyFont="1" applyFill="1" applyBorder="1"/>
    <xf numFmtId="4" fontId="8" fillId="6" borderId="10" xfId="0" applyNumberFormat="1" applyFont="1" applyFill="1" applyBorder="1"/>
    <xf numFmtId="4" fontId="8" fillId="0" borderId="6" xfId="0" applyNumberFormat="1" applyFont="1" applyFill="1" applyBorder="1"/>
    <xf numFmtId="4" fontId="8" fillId="0" borderId="8" xfId="0" applyNumberFormat="1" applyFont="1" applyFill="1" applyBorder="1"/>
    <xf numFmtId="4" fontId="8" fillId="0" borderId="9" xfId="0" applyNumberFormat="1" applyFont="1" applyFill="1" applyBorder="1"/>
    <xf numFmtId="4" fontId="8" fillId="0" borderId="10" xfId="0" applyNumberFormat="1" applyFont="1" applyFill="1" applyBorder="1"/>
    <xf numFmtId="4" fontId="8" fillId="0" borderId="3" xfId="0" applyNumberFormat="1" applyFont="1" applyFill="1" applyBorder="1"/>
    <xf numFmtId="4" fontId="9" fillId="4" borderId="2" xfId="0" applyNumberFormat="1" applyFont="1" applyFill="1" applyBorder="1"/>
    <xf numFmtId="4" fontId="9" fillId="4" borderId="5" xfId="0" applyNumberFormat="1" applyFont="1" applyFill="1" applyBorder="1"/>
    <xf numFmtId="4" fontId="8" fillId="4" borderId="6" xfId="0" applyNumberFormat="1" applyFont="1" applyFill="1" applyBorder="1"/>
    <xf numFmtId="4" fontId="9" fillId="4" borderId="7" xfId="0" applyNumberFormat="1" applyFont="1" applyFill="1" applyBorder="1"/>
    <xf numFmtId="4" fontId="8" fillId="4" borderId="8" xfId="0" applyNumberFormat="1" applyFont="1" applyFill="1" applyBorder="1"/>
    <xf numFmtId="4" fontId="8" fillId="4" borderId="9" xfId="0" applyNumberFormat="1" applyFont="1" applyFill="1" applyBorder="1"/>
    <xf numFmtId="4" fontId="8" fillId="4" borderId="10" xfId="0" applyNumberFormat="1" applyFont="1" applyFill="1" applyBorder="1"/>
    <xf numFmtId="4" fontId="8" fillId="7" borderId="6" xfId="0" applyNumberFormat="1" applyFont="1" applyFill="1" applyBorder="1"/>
    <xf numFmtId="4" fontId="8" fillId="0" borderId="2" xfId="0" applyNumberFormat="1" applyFont="1" applyFill="1" applyBorder="1"/>
    <xf numFmtId="0" fontId="8" fillId="7" borderId="3" xfId="0" applyFont="1" applyFill="1" applyBorder="1" applyAlignment="1">
      <alignment wrapText="1"/>
    </xf>
    <xf numFmtId="4" fontId="8" fillId="0" borderId="11" xfId="0" applyNumberFormat="1" applyFont="1" applyFill="1" applyBorder="1"/>
    <xf numFmtId="4" fontId="8" fillId="0" borderId="12" xfId="0" applyNumberFormat="1" applyFont="1" applyFill="1" applyBorder="1"/>
    <xf numFmtId="4" fontId="8" fillId="0" borderId="13" xfId="0" applyNumberFormat="1" applyFont="1" applyFill="1" applyBorder="1"/>
    <xf numFmtId="4" fontId="8" fillId="0" borderId="14" xfId="0" applyNumberFormat="1" applyFont="1" applyFill="1" applyBorder="1"/>
    <xf numFmtId="4" fontId="8" fillId="9" borderId="13" xfId="0" applyNumberFormat="1" applyFont="1" applyFill="1" applyBorder="1"/>
    <xf numFmtId="4" fontId="8" fillId="15" borderId="12" xfId="0" applyNumberFormat="1" applyFont="1" applyFill="1" applyBorder="1"/>
    <xf numFmtId="4" fontId="8" fillId="9" borderId="15" xfId="0" applyNumberFormat="1" applyFont="1" applyFill="1" applyBorder="1"/>
    <xf numFmtId="4" fontId="8" fillId="9" borderId="16" xfId="0" applyNumberFormat="1" applyFont="1" applyFill="1" applyBorder="1"/>
    <xf numFmtId="4" fontId="8" fillId="15" borderId="17" xfId="0" applyNumberFormat="1" applyFont="1" applyFill="1" applyBorder="1"/>
    <xf numFmtId="4" fontId="8" fillId="0" borderId="18" xfId="0" applyNumberFormat="1" applyFont="1" applyFill="1" applyBorder="1"/>
    <xf numFmtId="4" fontId="8" fillId="15" borderId="13" xfId="0" applyNumberFormat="1" applyFont="1" applyFill="1" applyBorder="1"/>
    <xf numFmtId="4" fontId="8" fillId="4" borderId="5" xfId="0" applyNumberFormat="1" applyFont="1" applyFill="1" applyBorder="1"/>
    <xf numFmtId="4" fontId="8" fillId="0" borderId="19" xfId="0" applyNumberFormat="1" applyFont="1" applyFill="1" applyBorder="1"/>
    <xf numFmtId="4" fontId="8" fillId="0" borderId="20" xfId="0" applyNumberFormat="1" applyFont="1" applyFill="1" applyBorder="1"/>
    <xf numFmtId="4" fontId="8" fillId="0" borderId="21" xfId="0" applyNumberFormat="1" applyFont="1" applyFill="1" applyBorder="1"/>
    <xf numFmtId="4" fontId="8" fillId="0" borderId="7" xfId="0" applyNumberFormat="1" applyFont="1" applyFill="1" applyBorder="1"/>
    <xf numFmtId="4" fontId="8" fillId="6" borderId="11" xfId="0" applyNumberFormat="1" applyFont="1" applyFill="1" applyBorder="1"/>
    <xf numFmtId="4" fontId="8" fillId="4" borderId="13" xfId="0" applyNumberFormat="1" applyFont="1" applyFill="1" applyBorder="1"/>
    <xf numFmtId="4" fontId="8" fillId="14" borderId="13" xfId="0" applyNumberFormat="1" applyFont="1" applyFill="1" applyBorder="1"/>
    <xf numFmtId="4" fontId="8" fillId="6" borderId="13" xfId="0" applyNumberFormat="1" applyFont="1" applyFill="1" applyBorder="1"/>
    <xf numFmtId="4" fontId="8" fillId="15" borderId="11" xfId="0" applyNumberFormat="1" applyFont="1" applyFill="1" applyBorder="1"/>
    <xf numFmtId="4" fontId="8" fillId="14" borderId="17" xfId="0" applyNumberFormat="1" applyFont="1" applyFill="1" applyBorder="1"/>
    <xf numFmtId="4" fontId="8" fillId="0" borderId="15" xfId="0" applyNumberFormat="1" applyFont="1" applyFill="1" applyBorder="1"/>
    <xf numFmtId="4" fontId="8" fillId="6" borderId="16" xfId="0" applyNumberFormat="1" applyFont="1" applyFill="1" applyBorder="1"/>
    <xf numFmtId="4" fontId="8" fillId="0" borderId="17" xfId="0" applyNumberFormat="1" applyFont="1" applyFill="1" applyBorder="1"/>
    <xf numFmtId="4" fontId="8" fillId="0" borderId="16" xfId="0" applyNumberFormat="1" applyFont="1" applyFill="1" applyBorder="1"/>
    <xf numFmtId="4" fontId="8" fillId="4" borderId="2" xfId="0" applyNumberFormat="1" applyFont="1" applyFill="1" applyBorder="1"/>
    <xf numFmtId="4" fontId="10" fillId="15" borderId="12" xfId="0" applyNumberFormat="1" applyFont="1" applyFill="1" applyBorder="1"/>
    <xf numFmtId="0" fontId="8" fillId="14" borderId="0" xfId="0" applyFont="1" applyFill="1"/>
    <xf numFmtId="4" fontId="8" fillId="12" borderId="2" xfId="0" applyNumberFormat="1" applyFont="1" applyFill="1" applyBorder="1"/>
    <xf numFmtId="4" fontId="8" fillId="7" borderId="12" xfId="0" applyNumberFormat="1" applyFont="1" applyFill="1" applyBorder="1"/>
    <xf numFmtId="4" fontId="8" fillId="12" borderId="5" xfId="0" applyNumberFormat="1" applyFont="1" applyFill="1" applyBorder="1"/>
    <xf numFmtId="0" fontId="8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wrapText="1"/>
    </xf>
    <xf numFmtId="4" fontId="8" fillId="2" borderId="11" xfId="0" applyNumberFormat="1" applyFont="1" applyFill="1" applyBorder="1"/>
    <xf numFmtId="4" fontId="8" fillId="2" borderId="13" xfId="0" applyNumberFormat="1" applyFont="1" applyFill="1" applyBorder="1"/>
    <xf numFmtId="4" fontId="8" fillId="2" borderId="12" xfId="0" applyNumberFormat="1" applyFont="1" applyFill="1" applyBorder="1"/>
    <xf numFmtId="4" fontId="8" fillId="2" borderId="4" xfId="0" applyNumberFormat="1" applyFont="1" applyFill="1" applyBorder="1"/>
    <xf numFmtId="4" fontId="8" fillId="2" borderId="1" xfId="0" applyNumberFormat="1" applyFont="1" applyFill="1" applyBorder="1"/>
    <xf numFmtId="0" fontId="11" fillId="0" borderId="0" xfId="0" applyFont="1" applyFill="1" applyBorder="1"/>
    <xf numFmtId="2" fontId="12" fillId="0" borderId="0" xfId="0" applyNumberFormat="1" applyFont="1" applyFill="1" applyBorder="1" applyAlignment="1">
      <alignment wrapText="1"/>
    </xf>
    <xf numFmtId="2" fontId="12" fillId="0" borderId="0" xfId="0" applyNumberFormat="1" applyFont="1" applyFill="1" applyBorder="1"/>
    <xf numFmtId="49" fontId="4" fillId="0" borderId="0" xfId="0" applyNumberFormat="1" applyFont="1" applyFill="1" applyBorder="1" applyAlignment="1" applyProtection="1">
      <alignment horizontal="left" vertical="top" wrapText="1"/>
    </xf>
    <xf numFmtId="0" fontId="12" fillId="0" borderId="0" xfId="0" applyFont="1" applyFill="1" applyBorder="1"/>
    <xf numFmtId="49" fontId="4" fillId="0" borderId="0" xfId="0" applyNumberFormat="1" applyFont="1" applyFill="1" applyBorder="1" applyAlignment="1" applyProtection="1">
      <alignment vertical="top" wrapText="1"/>
    </xf>
    <xf numFmtId="0" fontId="13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left" vertical="top" wrapText="1"/>
    </xf>
    <xf numFmtId="2" fontId="13" fillId="0" borderId="1" xfId="0" applyNumberFormat="1" applyFont="1" applyFill="1" applyBorder="1" applyAlignment="1">
      <alignment wrapText="1"/>
    </xf>
    <xf numFmtId="3" fontId="13" fillId="0" borderId="1" xfId="0" applyNumberFormat="1" applyFont="1" applyFill="1" applyBorder="1" applyAlignment="1">
      <alignment wrapText="1"/>
    </xf>
    <xf numFmtId="2" fontId="11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/>
    <xf numFmtId="49" fontId="4" fillId="0" borderId="1" xfId="0" applyNumberFormat="1" applyFont="1" applyFill="1" applyBorder="1" applyAlignment="1" applyProtection="1">
      <alignment horizontal="left" vertical="top" wrapText="1"/>
    </xf>
    <xf numFmtId="4" fontId="12" fillId="0" borderId="1" xfId="0" applyNumberFormat="1" applyFont="1" applyFill="1" applyBorder="1"/>
    <xf numFmtId="49" fontId="6" fillId="0" borderId="1" xfId="0" applyNumberFormat="1" applyFont="1" applyFill="1" applyBorder="1" applyAlignment="1" applyProtection="1">
      <alignment horizontal="left" vertical="top" wrapText="1"/>
    </xf>
    <xf numFmtId="0" fontId="12" fillId="0" borderId="1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/>
    <xf numFmtId="0" fontId="12" fillId="0" borderId="0" xfId="0" applyFont="1" applyFill="1" applyAlignment="1">
      <alignment wrapText="1"/>
    </xf>
    <xf numFmtId="2" fontId="12" fillId="0" borderId="0" xfId="0" applyNumberFormat="1" applyFont="1" applyFill="1"/>
    <xf numFmtId="0" fontId="11" fillId="0" borderId="0" xfId="0" applyFont="1" applyFill="1"/>
    <xf numFmtId="0" fontId="12" fillId="0" borderId="1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wrapText="1"/>
    </xf>
    <xf numFmtId="3" fontId="13" fillId="0" borderId="2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4" fontId="13" fillId="0" borderId="1" xfId="0" applyNumberFormat="1" applyFont="1" applyFill="1" applyBorder="1"/>
    <xf numFmtId="0" fontId="12" fillId="0" borderId="1" xfId="0" applyFont="1" applyFill="1" applyBorder="1" applyAlignment="1">
      <alignment horizontal="center"/>
    </xf>
    <xf numFmtId="4" fontId="14" fillId="0" borderId="1" xfId="0" applyNumberFormat="1" applyFont="1" applyFill="1" applyBorder="1"/>
    <xf numFmtId="0" fontId="13" fillId="0" borderId="1" xfId="0" applyFont="1" applyFill="1" applyBorder="1"/>
    <xf numFmtId="2" fontId="12" fillId="0" borderId="1" xfId="0" applyNumberFormat="1" applyFont="1" applyFill="1" applyBorder="1"/>
    <xf numFmtId="2" fontId="12" fillId="0" borderId="1" xfId="0" applyNumberFormat="1" applyFont="1" applyFill="1" applyBorder="1" applyAlignment="1">
      <alignment wrapText="1"/>
    </xf>
    <xf numFmtId="4" fontId="12" fillId="13" borderId="1" xfId="0" applyNumberFormat="1" applyFont="1" applyFill="1" applyBorder="1"/>
    <xf numFmtId="0" fontId="8" fillId="0" borderId="0" xfId="0" applyFont="1" applyFill="1" applyAlignment="1">
      <alignment horizontal="center"/>
    </xf>
    <xf numFmtId="0" fontId="8" fillId="8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6"/>
  <sheetViews>
    <sheetView tabSelected="1" topLeftCell="A61" workbookViewId="0">
      <selection activeCell="R72" sqref="R72"/>
    </sheetView>
  </sheetViews>
  <sheetFormatPr defaultRowHeight="12.75" x14ac:dyDescent="0.2"/>
  <cols>
    <col min="1" max="1" width="5.42578125" style="4" customWidth="1"/>
    <col min="2" max="2" width="26.5703125" style="4" customWidth="1"/>
    <col min="3" max="4" width="12.5703125" style="18" customWidth="1"/>
    <col min="5" max="5" width="13.42578125" style="18" customWidth="1"/>
    <col min="6" max="6" width="10.28515625" style="18" customWidth="1"/>
    <col min="7" max="7" width="12" style="18" customWidth="1"/>
    <col min="8" max="8" width="11.140625" style="18" customWidth="1"/>
    <col min="9" max="9" width="10.5703125" style="18" customWidth="1"/>
    <col min="10" max="10" width="13.85546875" style="18" customWidth="1"/>
    <col min="11" max="11" width="9.140625" style="4"/>
    <col min="12" max="12" width="12.85546875" style="4" customWidth="1"/>
    <col min="13" max="13" width="15" style="4" customWidth="1"/>
    <col min="14" max="14" width="11.42578125" style="4" bestFit="1" customWidth="1"/>
    <col min="15" max="15" width="12.42578125" style="4" bestFit="1" customWidth="1"/>
    <col min="16" max="16" width="10.42578125" style="4" bestFit="1" customWidth="1"/>
    <col min="17" max="17" width="12.28515625" style="4" customWidth="1"/>
    <col min="18" max="19" width="10.42578125" style="4" bestFit="1" customWidth="1"/>
    <col min="20" max="21" width="9.140625" style="4"/>
    <col min="22" max="22" width="11.5703125" style="4" customWidth="1"/>
    <col min="23" max="23" width="11.85546875" style="4" customWidth="1"/>
    <col min="24" max="16384" width="9.140625" style="4"/>
  </cols>
  <sheetData>
    <row r="1" spans="1:10" x14ac:dyDescent="0.2">
      <c r="A1" s="128" t="s">
        <v>76</v>
      </c>
      <c r="B1" s="128"/>
      <c r="C1" s="129"/>
      <c r="D1" s="129"/>
      <c r="E1" s="129"/>
      <c r="F1" s="129"/>
      <c r="G1" s="129"/>
      <c r="H1" s="129"/>
      <c r="I1" s="129"/>
      <c r="J1" s="130"/>
    </row>
    <row r="2" spans="1:10" x14ac:dyDescent="0.2">
      <c r="A2" s="128" t="s">
        <v>77</v>
      </c>
      <c r="B2" s="131"/>
      <c r="C2" s="130"/>
      <c r="D2" s="130"/>
      <c r="E2" s="130"/>
      <c r="F2" s="130"/>
      <c r="G2" s="130"/>
      <c r="H2" s="130"/>
      <c r="I2" s="130"/>
      <c r="J2" s="130"/>
    </row>
    <row r="3" spans="1:10" x14ac:dyDescent="0.2">
      <c r="A3" s="132"/>
      <c r="B3" s="133"/>
      <c r="C3" s="130"/>
      <c r="D3" s="130"/>
      <c r="E3" s="130"/>
      <c r="F3" s="130"/>
      <c r="G3" s="130"/>
      <c r="H3" s="130"/>
      <c r="I3" s="130"/>
      <c r="J3" s="130"/>
    </row>
    <row r="4" spans="1:10" x14ac:dyDescent="0.2">
      <c r="A4" s="128" t="s">
        <v>151</v>
      </c>
      <c r="B4" s="131"/>
      <c r="C4" s="130"/>
      <c r="D4" s="130"/>
      <c r="E4" s="130"/>
      <c r="F4" s="130"/>
      <c r="G4" s="130"/>
      <c r="H4" s="130"/>
      <c r="I4" s="130"/>
      <c r="J4" s="130"/>
    </row>
    <row r="5" spans="1:10" x14ac:dyDescent="0.2">
      <c r="A5" s="132"/>
      <c r="B5" s="131"/>
      <c r="C5" s="130"/>
      <c r="D5" s="130"/>
      <c r="E5" s="130"/>
      <c r="F5" s="130"/>
      <c r="G5" s="130"/>
      <c r="H5" s="130"/>
      <c r="I5" s="130"/>
      <c r="J5" s="130"/>
    </row>
    <row r="6" spans="1:10" x14ac:dyDescent="0.2">
      <c r="A6" s="128" t="s">
        <v>78</v>
      </c>
      <c r="B6" s="131"/>
      <c r="C6" s="130"/>
      <c r="D6" s="130"/>
      <c r="E6" s="130"/>
      <c r="F6" s="130"/>
      <c r="G6" s="130"/>
      <c r="H6" s="130"/>
      <c r="I6" s="130"/>
      <c r="J6" s="130"/>
    </row>
    <row r="7" spans="1:10" x14ac:dyDescent="0.2">
      <c r="A7" s="132"/>
      <c r="B7" s="131"/>
      <c r="C7" s="130"/>
      <c r="D7" s="130"/>
      <c r="E7" s="130"/>
      <c r="F7" s="130"/>
      <c r="G7" s="130"/>
      <c r="H7" s="130"/>
      <c r="I7" s="130"/>
      <c r="J7" s="130"/>
    </row>
    <row r="8" spans="1:10" ht="116.25" customHeight="1" x14ac:dyDescent="0.2">
      <c r="A8" s="134" t="s">
        <v>54</v>
      </c>
      <c r="B8" s="135" t="s">
        <v>55</v>
      </c>
      <c r="C8" s="136" t="s">
        <v>63</v>
      </c>
      <c r="D8" s="136" t="s">
        <v>64</v>
      </c>
      <c r="E8" s="136" t="s">
        <v>65</v>
      </c>
      <c r="F8" s="136" t="s">
        <v>66</v>
      </c>
      <c r="G8" s="136" t="s">
        <v>102</v>
      </c>
      <c r="H8" s="137" t="s">
        <v>100</v>
      </c>
      <c r="I8" s="138" t="s">
        <v>104</v>
      </c>
      <c r="J8" s="136" t="s">
        <v>57</v>
      </c>
    </row>
    <row r="9" spans="1:10" ht="24" x14ac:dyDescent="0.2">
      <c r="A9" s="139"/>
      <c r="B9" s="140" t="s">
        <v>67</v>
      </c>
      <c r="C9" s="141">
        <v>270000000</v>
      </c>
      <c r="D9" s="141"/>
      <c r="E9" s="141">
        <v>55000000</v>
      </c>
      <c r="F9" s="141"/>
      <c r="G9" s="141"/>
      <c r="H9" s="141"/>
      <c r="I9" s="141"/>
      <c r="J9" s="141">
        <f t="shared" ref="J9:J20" si="0">SUM(C9:I9)</f>
        <v>325000000</v>
      </c>
    </row>
    <row r="10" spans="1:10" ht="24" x14ac:dyDescent="0.2">
      <c r="A10" s="139"/>
      <c r="B10" s="140" t="s">
        <v>0</v>
      </c>
      <c r="C10" s="141">
        <v>48500000</v>
      </c>
      <c r="D10" s="141"/>
      <c r="E10" s="141">
        <v>9920000</v>
      </c>
      <c r="F10" s="141"/>
      <c r="G10" s="141"/>
      <c r="H10" s="141"/>
      <c r="I10" s="141"/>
      <c r="J10" s="141">
        <f t="shared" si="0"/>
        <v>58420000</v>
      </c>
    </row>
    <row r="11" spans="1:10" ht="24" x14ac:dyDescent="0.2">
      <c r="A11" s="139"/>
      <c r="B11" s="140" t="s">
        <v>68</v>
      </c>
      <c r="C11" s="141">
        <v>9250000</v>
      </c>
      <c r="D11" s="141"/>
      <c r="E11" s="141"/>
      <c r="F11" s="141"/>
      <c r="G11" s="141"/>
      <c r="H11" s="141"/>
      <c r="I11" s="141"/>
      <c r="J11" s="141">
        <f t="shared" si="0"/>
        <v>9250000</v>
      </c>
    </row>
    <row r="12" spans="1:10" x14ac:dyDescent="0.2">
      <c r="A12" s="139"/>
      <c r="B12" s="140" t="s">
        <v>75</v>
      </c>
      <c r="C12" s="141"/>
      <c r="D12" s="141"/>
      <c r="E12" s="141"/>
      <c r="F12" s="141"/>
      <c r="G12" s="141"/>
      <c r="H12" s="141"/>
      <c r="I12" s="141"/>
      <c r="J12" s="141">
        <f t="shared" si="0"/>
        <v>0</v>
      </c>
    </row>
    <row r="13" spans="1:10" ht="36" x14ac:dyDescent="0.2">
      <c r="A13" s="139"/>
      <c r="B13" s="142" t="s">
        <v>88</v>
      </c>
      <c r="C13" s="141"/>
      <c r="D13" s="141"/>
      <c r="E13" s="141">
        <v>61700000</v>
      </c>
      <c r="F13" s="141"/>
      <c r="G13" s="141"/>
      <c r="H13" s="141"/>
      <c r="I13" s="141"/>
      <c r="J13" s="141">
        <f t="shared" si="0"/>
        <v>61700000</v>
      </c>
    </row>
    <row r="14" spans="1:10" ht="36" x14ac:dyDescent="0.2">
      <c r="A14" s="139"/>
      <c r="B14" s="140" t="s">
        <v>99</v>
      </c>
      <c r="C14" s="141"/>
      <c r="D14" s="141"/>
      <c r="E14" s="141">
        <v>20850000</v>
      </c>
      <c r="F14" s="141"/>
      <c r="G14" s="141"/>
      <c r="H14" s="141"/>
      <c r="I14" s="141"/>
      <c r="J14" s="141">
        <f t="shared" si="0"/>
        <v>20850000</v>
      </c>
    </row>
    <row r="15" spans="1:10" x14ac:dyDescent="0.2">
      <c r="A15" s="139"/>
      <c r="B15" s="140" t="s">
        <v>69</v>
      </c>
      <c r="C15" s="141">
        <v>2040000</v>
      </c>
      <c r="D15" s="141"/>
      <c r="E15" s="141">
        <v>3575000</v>
      </c>
      <c r="F15" s="141"/>
      <c r="G15" s="141"/>
      <c r="H15" s="141">
        <v>7092975</v>
      </c>
      <c r="I15" s="141"/>
      <c r="J15" s="141">
        <f t="shared" si="0"/>
        <v>12707975</v>
      </c>
    </row>
    <row r="16" spans="1:10" x14ac:dyDescent="0.2">
      <c r="A16" s="139"/>
      <c r="B16" s="143" t="s">
        <v>66</v>
      </c>
      <c r="C16" s="141"/>
      <c r="D16" s="141"/>
      <c r="E16" s="141"/>
      <c r="F16" s="141">
        <v>5665000</v>
      </c>
      <c r="G16" s="141"/>
      <c r="H16" s="141"/>
      <c r="I16" s="141"/>
      <c r="J16" s="141">
        <f t="shared" si="0"/>
        <v>5665000</v>
      </c>
    </row>
    <row r="17" spans="1:24" x14ac:dyDescent="0.2">
      <c r="A17" s="139"/>
      <c r="B17" s="143" t="s">
        <v>70</v>
      </c>
      <c r="C17" s="141"/>
      <c r="D17" s="141">
        <v>69850000</v>
      </c>
      <c r="E17" s="141"/>
      <c r="F17" s="141"/>
      <c r="G17" s="141"/>
      <c r="H17" s="141"/>
      <c r="I17" s="141"/>
      <c r="J17" s="141">
        <f t="shared" si="0"/>
        <v>69850000</v>
      </c>
    </row>
    <row r="18" spans="1:24" x14ac:dyDescent="0.2">
      <c r="A18" s="139"/>
      <c r="B18" s="143" t="s">
        <v>71</v>
      </c>
      <c r="C18" s="141"/>
      <c r="D18" s="141">
        <v>3950000</v>
      </c>
      <c r="E18" s="141"/>
      <c r="F18" s="141"/>
      <c r="G18" s="141"/>
      <c r="H18" s="141"/>
      <c r="I18" s="141">
        <v>1500000</v>
      </c>
      <c r="J18" s="141">
        <f t="shared" si="0"/>
        <v>5450000</v>
      </c>
    </row>
    <row r="19" spans="1:24" x14ac:dyDescent="0.2">
      <c r="A19" s="139"/>
      <c r="B19" s="143" t="s">
        <v>72</v>
      </c>
      <c r="C19" s="141"/>
      <c r="D19" s="141"/>
      <c r="E19" s="141"/>
      <c r="F19" s="141"/>
      <c r="G19" s="141">
        <v>0</v>
      </c>
      <c r="H19" s="141"/>
      <c r="I19" s="141"/>
      <c r="J19" s="141">
        <f t="shared" si="0"/>
        <v>0</v>
      </c>
    </row>
    <row r="20" spans="1:24" ht="24" x14ac:dyDescent="0.2">
      <c r="A20" s="139"/>
      <c r="B20" s="143" t="s">
        <v>73</v>
      </c>
      <c r="C20" s="141">
        <v>660000</v>
      </c>
      <c r="D20" s="141"/>
      <c r="E20" s="141"/>
      <c r="F20" s="141"/>
      <c r="G20" s="141"/>
      <c r="H20" s="141"/>
      <c r="I20" s="141"/>
      <c r="J20" s="141">
        <f t="shared" si="0"/>
        <v>660000</v>
      </c>
    </row>
    <row r="21" spans="1:24" x14ac:dyDescent="0.2">
      <c r="A21" s="139"/>
      <c r="B21" s="143" t="s">
        <v>74</v>
      </c>
      <c r="C21" s="141">
        <f t="shared" ref="C21:J21" si="1">SUM(C9:C20)</f>
        <v>330450000</v>
      </c>
      <c r="D21" s="141">
        <f t="shared" si="1"/>
        <v>73800000</v>
      </c>
      <c r="E21" s="141">
        <f t="shared" si="1"/>
        <v>151045000</v>
      </c>
      <c r="F21" s="141">
        <f t="shared" si="1"/>
        <v>5665000</v>
      </c>
      <c r="G21" s="141">
        <f t="shared" si="1"/>
        <v>0</v>
      </c>
      <c r="H21" s="141">
        <f t="shared" si="1"/>
        <v>7092975</v>
      </c>
      <c r="I21" s="141">
        <f t="shared" si="1"/>
        <v>1500000</v>
      </c>
      <c r="J21" s="141">
        <f t="shared" si="1"/>
        <v>569552975</v>
      </c>
      <c r="L21" s="18"/>
    </row>
    <row r="22" spans="1:24" x14ac:dyDescent="0.2">
      <c r="A22" s="132"/>
      <c r="B22" s="144"/>
      <c r="C22" s="130"/>
      <c r="D22" s="130"/>
      <c r="E22" s="130"/>
      <c r="F22" s="130"/>
      <c r="G22" s="130"/>
      <c r="H22" s="130"/>
      <c r="I22" s="130"/>
      <c r="J22" s="130"/>
      <c r="L22" s="18"/>
    </row>
    <row r="23" spans="1:24" x14ac:dyDescent="0.2">
      <c r="A23" s="145"/>
      <c r="B23" s="146"/>
      <c r="C23" s="147"/>
      <c r="D23" s="147"/>
      <c r="E23" s="147"/>
      <c r="F23" s="147"/>
      <c r="G23" s="147"/>
      <c r="H23" s="147"/>
      <c r="I23" s="147"/>
      <c r="J23" s="147"/>
      <c r="L23" s="18"/>
    </row>
    <row r="24" spans="1:24" x14ac:dyDescent="0.2">
      <c r="A24" s="145"/>
      <c r="B24" s="146"/>
      <c r="C24" s="147"/>
      <c r="D24" s="147"/>
      <c r="E24" s="147"/>
      <c r="F24" s="147"/>
      <c r="G24" s="147"/>
      <c r="H24" s="147"/>
      <c r="I24" s="147"/>
      <c r="J24" s="147"/>
    </row>
    <row r="25" spans="1:24" x14ac:dyDescent="0.2">
      <c r="A25" s="148" t="s">
        <v>79</v>
      </c>
      <c r="B25" s="146"/>
      <c r="C25" s="147"/>
      <c r="D25" s="147"/>
      <c r="E25" s="147"/>
      <c r="F25" s="147"/>
      <c r="G25" s="147"/>
      <c r="H25" s="147"/>
      <c r="I25" s="147"/>
      <c r="J25" s="147"/>
      <c r="K25" s="6"/>
    </row>
    <row r="26" spans="1:24" x14ac:dyDescent="0.2">
      <c r="A26" s="145"/>
      <c r="B26" s="146"/>
      <c r="C26" s="147"/>
      <c r="D26" s="147"/>
      <c r="E26" s="147"/>
      <c r="F26" s="147"/>
      <c r="G26" s="147"/>
      <c r="H26" s="147"/>
      <c r="I26" s="147"/>
      <c r="J26" s="147"/>
      <c r="K26" s="6"/>
    </row>
    <row r="27" spans="1:24" ht="132" x14ac:dyDescent="0.2">
      <c r="A27" s="149" t="s">
        <v>54</v>
      </c>
      <c r="B27" s="149" t="s">
        <v>55</v>
      </c>
      <c r="C27" s="150" t="s">
        <v>59</v>
      </c>
      <c r="D27" s="150" t="s">
        <v>56</v>
      </c>
      <c r="E27" s="150" t="s">
        <v>58</v>
      </c>
      <c r="F27" s="150" t="s">
        <v>60</v>
      </c>
      <c r="G27" s="150" t="s">
        <v>89</v>
      </c>
      <c r="H27" s="151" t="s">
        <v>101</v>
      </c>
      <c r="I27" s="138" t="s">
        <v>104</v>
      </c>
      <c r="J27" s="150" t="s">
        <v>57</v>
      </c>
      <c r="K27" s="6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</row>
    <row r="28" spans="1:24" ht="24" x14ac:dyDescent="0.2">
      <c r="A28" s="152">
        <v>411</v>
      </c>
      <c r="B28" s="134" t="s">
        <v>94</v>
      </c>
      <c r="C28" s="153">
        <f>C29</f>
        <v>270000000</v>
      </c>
      <c r="D28" s="153">
        <f t="shared" ref="D28:I28" si="2">D29</f>
        <v>16000000</v>
      </c>
      <c r="E28" s="153">
        <f t="shared" si="2"/>
        <v>55000000</v>
      </c>
      <c r="F28" s="153">
        <f t="shared" si="2"/>
        <v>0</v>
      </c>
      <c r="G28" s="153">
        <f t="shared" si="2"/>
        <v>0</v>
      </c>
      <c r="H28" s="153">
        <f t="shared" si="2"/>
        <v>3610000</v>
      </c>
      <c r="I28" s="153">
        <f t="shared" si="2"/>
        <v>0</v>
      </c>
      <c r="J28" s="153">
        <f>SUM(C28:I28)</f>
        <v>344610000</v>
      </c>
      <c r="K28" s="6"/>
    </row>
    <row r="29" spans="1:24" ht="24" x14ac:dyDescent="0.2">
      <c r="A29" s="154">
        <v>4111</v>
      </c>
      <c r="B29" s="143" t="s">
        <v>94</v>
      </c>
      <c r="C29" s="141">
        <v>270000000</v>
      </c>
      <c r="D29" s="141">
        <v>16000000</v>
      </c>
      <c r="E29" s="141">
        <v>55000000</v>
      </c>
      <c r="F29" s="141"/>
      <c r="G29" s="141"/>
      <c r="H29" s="141">
        <v>3610000</v>
      </c>
      <c r="I29" s="141"/>
      <c r="J29" s="141">
        <f t="shared" ref="J29:J92" si="3">SUM(C29:I29)</f>
        <v>344610000</v>
      </c>
      <c r="K29" s="6"/>
    </row>
    <row r="30" spans="1:24" ht="24" x14ac:dyDescent="0.2">
      <c r="A30" s="152">
        <v>412</v>
      </c>
      <c r="B30" s="134" t="s">
        <v>0</v>
      </c>
      <c r="C30" s="153">
        <f t="shared" ref="C30:H30" si="4">C31+C32+C33</f>
        <v>48500000</v>
      </c>
      <c r="D30" s="153">
        <f t="shared" si="4"/>
        <v>2980000</v>
      </c>
      <c r="E30" s="153">
        <f t="shared" si="4"/>
        <v>9920000</v>
      </c>
      <c r="F30" s="153">
        <f t="shared" si="4"/>
        <v>0</v>
      </c>
      <c r="G30" s="153">
        <f t="shared" si="4"/>
        <v>0</v>
      </c>
      <c r="H30" s="153">
        <f t="shared" si="4"/>
        <v>653000</v>
      </c>
      <c r="I30" s="153"/>
      <c r="J30" s="153">
        <f t="shared" si="3"/>
        <v>62053000</v>
      </c>
      <c r="K30" s="6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</row>
    <row r="31" spans="1:24" ht="24" x14ac:dyDescent="0.2">
      <c r="A31" s="154">
        <v>4121</v>
      </c>
      <c r="B31" s="143" t="s">
        <v>1</v>
      </c>
      <c r="C31" s="141">
        <v>32400000</v>
      </c>
      <c r="D31" s="141">
        <v>2000000</v>
      </c>
      <c r="E31" s="141">
        <v>6600000</v>
      </c>
      <c r="F31" s="141"/>
      <c r="G31" s="141"/>
      <c r="H31" s="141">
        <v>433000</v>
      </c>
      <c r="I31" s="141"/>
      <c r="J31" s="141">
        <f t="shared" si="3"/>
        <v>41433000</v>
      </c>
      <c r="K31" s="6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spans="1:24" ht="24" x14ac:dyDescent="0.2">
      <c r="A32" s="154">
        <v>4122</v>
      </c>
      <c r="B32" s="143" t="s">
        <v>2</v>
      </c>
      <c r="C32" s="141">
        <v>14000000</v>
      </c>
      <c r="D32" s="141">
        <v>850000</v>
      </c>
      <c r="E32" s="141">
        <v>2900000</v>
      </c>
      <c r="F32" s="141"/>
      <c r="G32" s="141"/>
      <c r="H32" s="141">
        <v>192000</v>
      </c>
      <c r="I32" s="141"/>
      <c r="J32" s="141">
        <f t="shared" si="3"/>
        <v>17942000</v>
      </c>
      <c r="K32" s="6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3" spans="1:25" x14ac:dyDescent="0.2">
      <c r="A33" s="154">
        <v>4123</v>
      </c>
      <c r="B33" s="143" t="s">
        <v>3</v>
      </c>
      <c r="C33" s="141">
        <v>2100000</v>
      </c>
      <c r="D33" s="141">
        <v>130000</v>
      </c>
      <c r="E33" s="141">
        <v>420000</v>
      </c>
      <c r="F33" s="141"/>
      <c r="G33" s="141"/>
      <c r="H33" s="141">
        <v>28000</v>
      </c>
      <c r="I33" s="141"/>
      <c r="J33" s="141">
        <f t="shared" si="3"/>
        <v>2678000</v>
      </c>
      <c r="K33" s="6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</row>
    <row r="34" spans="1:25" x14ac:dyDescent="0.2">
      <c r="A34" s="152">
        <v>413</v>
      </c>
      <c r="B34" s="134" t="s">
        <v>4</v>
      </c>
      <c r="C34" s="153">
        <f>C35</f>
        <v>0</v>
      </c>
      <c r="D34" s="153">
        <f t="shared" ref="D34:I34" si="5">D35</f>
        <v>1500000</v>
      </c>
      <c r="E34" s="153">
        <f t="shared" si="5"/>
        <v>0</v>
      </c>
      <c r="F34" s="153">
        <f t="shared" si="5"/>
        <v>0</v>
      </c>
      <c r="G34" s="153">
        <f t="shared" si="5"/>
        <v>0</v>
      </c>
      <c r="H34" s="153">
        <f t="shared" si="5"/>
        <v>0</v>
      </c>
      <c r="I34" s="153">
        <f t="shared" si="5"/>
        <v>0</v>
      </c>
      <c r="J34" s="153">
        <f t="shared" si="3"/>
        <v>1500000</v>
      </c>
      <c r="K34" s="6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1:25" ht="27.75" customHeight="1" x14ac:dyDescent="0.2">
      <c r="A35" s="154">
        <v>4131</v>
      </c>
      <c r="B35" s="143" t="s">
        <v>84</v>
      </c>
      <c r="C35" s="141">
        <v>0</v>
      </c>
      <c r="D35" s="141">
        <v>1500000</v>
      </c>
      <c r="E35" s="141"/>
      <c r="F35" s="141"/>
      <c r="G35" s="141"/>
      <c r="H35" s="141"/>
      <c r="I35" s="141"/>
      <c r="J35" s="141">
        <f t="shared" si="3"/>
        <v>1500000</v>
      </c>
      <c r="K35" s="6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</row>
    <row r="36" spans="1:25" x14ac:dyDescent="0.2">
      <c r="A36" s="152">
        <v>414</v>
      </c>
      <c r="B36" s="134" t="s">
        <v>5</v>
      </c>
      <c r="C36" s="153">
        <f t="shared" ref="C36:I36" si="6">C37+C38+C39</f>
        <v>0</v>
      </c>
      <c r="D36" s="153">
        <f t="shared" si="6"/>
        <v>2100000</v>
      </c>
      <c r="E36" s="153">
        <f t="shared" si="6"/>
        <v>0</v>
      </c>
      <c r="F36" s="153">
        <f t="shared" si="6"/>
        <v>0</v>
      </c>
      <c r="G36" s="153">
        <f t="shared" si="6"/>
        <v>0</v>
      </c>
      <c r="H36" s="153">
        <f t="shared" si="6"/>
        <v>0</v>
      </c>
      <c r="I36" s="153">
        <f t="shared" si="6"/>
        <v>0</v>
      </c>
      <c r="J36" s="153">
        <f t="shared" si="3"/>
        <v>2100000</v>
      </c>
      <c r="K36" s="6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spans="1:25" ht="36" x14ac:dyDescent="0.2">
      <c r="A37" s="154">
        <v>4141</v>
      </c>
      <c r="B37" s="143" t="s">
        <v>90</v>
      </c>
      <c r="C37" s="141"/>
      <c r="D37" s="141">
        <v>500000</v>
      </c>
      <c r="E37" s="141"/>
      <c r="F37" s="141"/>
      <c r="G37" s="141"/>
      <c r="H37" s="141"/>
      <c r="I37" s="141"/>
      <c r="J37" s="141">
        <f t="shared" si="3"/>
        <v>500000</v>
      </c>
      <c r="K37" s="6"/>
      <c r="O37" s="18"/>
      <c r="Q37" s="18"/>
      <c r="R37" s="18"/>
      <c r="S37" s="18"/>
      <c r="T37" s="18"/>
    </row>
    <row r="38" spans="1:25" x14ac:dyDescent="0.2">
      <c r="A38" s="154">
        <v>4143</v>
      </c>
      <c r="B38" s="143" t="s">
        <v>95</v>
      </c>
      <c r="C38" s="141"/>
      <c r="D38" s="141">
        <v>1200000</v>
      </c>
      <c r="E38" s="141"/>
      <c r="F38" s="141"/>
      <c r="G38" s="141"/>
      <c r="H38" s="141"/>
      <c r="I38" s="141"/>
      <c r="J38" s="141">
        <f t="shared" si="3"/>
        <v>1200000</v>
      </c>
      <c r="K38" s="6"/>
      <c r="O38" s="18"/>
      <c r="R38" s="18"/>
    </row>
    <row r="39" spans="1:25" ht="24" customHeight="1" x14ac:dyDescent="0.2">
      <c r="A39" s="154">
        <v>4144</v>
      </c>
      <c r="B39" s="143" t="s">
        <v>6</v>
      </c>
      <c r="C39" s="141"/>
      <c r="D39" s="141">
        <v>400000</v>
      </c>
      <c r="E39" s="141"/>
      <c r="F39" s="141"/>
      <c r="G39" s="141"/>
      <c r="H39" s="141"/>
      <c r="I39" s="141"/>
      <c r="J39" s="141">
        <f t="shared" si="3"/>
        <v>400000</v>
      </c>
      <c r="K39" s="6"/>
      <c r="O39" s="18"/>
      <c r="R39" s="18"/>
    </row>
    <row r="40" spans="1:25" x14ac:dyDescent="0.2">
      <c r="A40" s="152">
        <v>415</v>
      </c>
      <c r="B40" s="134" t="s">
        <v>7</v>
      </c>
      <c r="C40" s="153">
        <f>C41</f>
        <v>1600000</v>
      </c>
      <c r="D40" s="153">
        <f t="shared" ref="D40:I40" si="7">D41</f>
        <v>3000000</v>
      </c>
      <c r="E40" s="153">
        <f t="shared" si="7"/>
        <v>0</v>
      </c>
      <c r="F40" s="153">
        <f t="shared" si="7"/>
        <v>0</v>
      </c>
      <c r="G40" s="153">
        <f t="shared" si="7"/>
        <v>0</v>
      </c>
      <c r="H40" s="153">
        <f t="shared" si="7"/>
        <v>0</v>
      </c>
      <c r="I40" s="153">
        <f t="shared" si="7"/>
        <v>0</v>
      </c>
      <c r="J40" s="153">
        <f t="shared" si="3"/>
        <v>4600000</v>
      </c>
      <c r="K40" s="6"/>
      <c r="O40" s="18"/>
    </row>
    <row r="41" spans="1:25" s="28" customFormat="1" ht="24" x14ac:dyDescent="0.2">
      <c r="A41" s="154">
        <v>4151</v>
      </c>
      <c r="B41" s="143" t="s">
        <v>85</v>
      </c>
      <c r="C41" s="141">
        <v>1600000</v>
      </c>
      <c r="D41" s="141">
        <v>3000000</v>
      </c>
      <c r="E41" s="141"/>
      <c r="F41" s="141"/>
      <c r="G41" s="141"/>
      <c r="H41" s="141"/>
      <c r="I41" s="141"/>
      <c r="J41" s="141">
        <f t="shared" si="3"/>
        <v>4600000</v>
      </c>
      <c r="K41" s="27"/>
      <c r="L41" s="4"/>
      <c r="O41" s="46"/>
    </row>
    <row r="42" spans="1:25" ht="24" x14ac:dyDescent="0.2">
      <c r="A42" s="152">
        <v>416</v>
      </c>
      <c r="B42" s="134" t="s">
        <v>8</v>
      </c>
      <c r="C42" s="153">
        <f t="shared" ref="C42:I42" si="8">C43</f>
        <v>0</v>
      </c>
      <c r="D42" s="153">
        <f t="shared" si="8"/>
        <v>500000</v>
      </c>
      <c r="E42" s="153">
        <f t="shared" si="8"/>
        <v>0</v>
      </c>
      <c r="F42" s="153">
        <f t="shared" si="8"/>
        <v>0</v>
      </c>
      <c r="G42" s="153">
        <f t="shared" si="8"/>
        <v>0</v>
      </c>
      <c r="H42" s="153">
        <f t="shared" si="8"/>
        <v>0</v>
      </c>
      <c r="I42" s="153">
        <f t="shared" si="8"/>
        <v>0</v>
      </c>
      <c r="J42" s="153">
        <f t="shared" si="3"/>
        <v>500000</v>
      </c>
      <c r="K42" s="6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</row>
    <row r="43" spans="1:25" s="28" customFormat="1" ht="24" x14ac:dyDescent="0.2">
      <c r="A43" s="154">
        <v>4161</v>
      </c>
      <c r="B43" s="143" t="s">
        <v>8</v>
      </c>
      <c r="C43" s="141">
        <v>0</v>
      </c>
      <c r="D43" s="141">
        <v>500000</v>
      </c>
      <c r="E43" s="141">
        <v>0</v>
      </c>
      <c r="F43" s="141"/>
      <c r="G43" s="141"/>
      <c r="H43" s="141"/>
      <c r="I43" s="141"/>
      <c r="J43" s="141">
        <f t="shared" si="3"/>
        <v>500000</v>
      </c>
      <c r="K43" s="27"/>
      <c r="O43" s="46"/>
      <c r="Q43" s="46"/>
      <c r="R43" s="46"/>
      <c r="V43" s="46"/>
    </row>
    <row r="44" spans="1:25" x14ac:dyDescent="0.2">
      <c r="A44" s="152">
        <v>421</v>
      </c>
      <c r="B44" s="134" t="s">
        <v>9</v>
      </c>
      <c r="C44" s="153">
        <f>C45+C46+C47+C48+C49+C50+C51</f>
        <v>6200000</v>
      </c>
      <c r="D44" s="153">
        <f t="shared" ref="D44:I44" si="9">D45+D46+D47+D48+D49+D50+D51</f>
        <v>4500000</v>
      </c>
      <c r="E44" s="153">
        <f t="shared" si="9"/>
        <v>9100000</v>
      </c>
      <c r="F44" s="153">
        <f t="shared" si="9"/>
        <v>255000</v>
      </c>
      <c r="G44" s="153">
        <f t="shared" si="9"/>
        <v>0</v>
      </c>
      <c r="H44" s="153">
        <f t="shared" si="9"/>
        <v>0</v>
      </c>
      <c r="I44" s="153">
        <f t="shared" si="9"/>
        <v>0</v>
      </c>
      <c r="J44" s="153">
        <f t="shared" si="3"/>
        <v>20055000</v>
      </c>
      <c r="K44" s="6"/>
      <c r="O44" s="18"/>
    </row>
    <row r="45" spans="1:25" ht="24" x14ac:dyDescent="0.2">
      <c r="A45" s="154">
        <v>4211</v>
      </c>
      <c r="B45" s="143" t="s">
        <v>10</v>
      </c>
      <c r="C45" s="141">
        <v>500000</v>
      </c>
      <c r="D45" s="141">
        <v>200000</v>
      </c>
      <c r="E45" s="141">
        <v>100000</v>
      </c>
      <c r="F45" s="141">
        <v>20000</v>
      </c>
      <c r="G45" s="141"/>
      <c r="H45" s="141"/>
      <c r="I45" s="141"/>
      <c r="J45" s="141">
        <f t="shared" si="3"/>
        <v>820000</v>
      </c>
      <c r="K45" s="6"/>
      <c r="O45" s="18"/>
      <c r="P45" s="18"/>
      <c r="Q45" s="18"/>
      <c r="R45" s="18"/>
    </row>
    <row r="46" spans="1:25" x14ac:dyDescent="0.2">
      <c r="A46" s="154">
        <v>4212</v>
      </c>
      <c r="B46" s="143" t="s">
        <v>11</v>
      </c>
      <c r="C46" s="141">
        <v>4500000</v>
      </c>
      <c r="D46" s="141">
        <v>1500000</v>
      </c>
      <c r="E46" s="141">
        <v>7000000</v>
      </c>
      <c r="F46" s="141"/>
      <c r="G46" s="141"/>
      <c r="H46" s="141"/>
      <c r="I46" s="141"/>
      <c r="J46" s="141">
        <f t="shared" si="3"/>
        <v>13000000</v>
      </c>
      <c r="K46" s="6"/>
      <c r="O46" s="18"/>
    </row>
    <row r="47" spans="1:25" ht="14.25" customHeight="1" x14ac:dyDescent="0.2">
      <c r="A47" s="154">
        <v>4213</v>
      </c>
      <c r="B47" s="143" t="s">
        <v>12</v>
      </c>
      <c r="C47" s="141">
        <v>300000</v>
      </c>
      <c r="D47" s="141">
        <v>400000</v>
      </c>
      <c r="E47" s="141">
        <v>800000</v>
      </c>
      <c r="F47" s="141"/>
      <c r="G47" s="141"/>
      <c r="H47" s="141"/>
      <c r="I47" s="141"/>
      <c r="J47" s="141">
        <f t="shared" si="3"/>
        <v>1500000</v>
      </c>
      <c r="K47" s="6"/>
      <c r="O47" s="18"/>
      <c r="R47" s="60"/>
    </row>
    <row r="48" spans="1:25" x14ac:dyDescent="0.2">
      <c r="A48" s="154">
        <v>4214</v>
      </c>
      <c r="B48" s="143" t="s">
        <v>13</v>
      </c>
      <c r="C48" s="141">
        <v>400000</v>
      </c>
      <c r="D48" s="141">
        <v>400000</v>
      </c>
      <c r="E48" s="141">
        <v>700000</v>
      </c>
      <c r="F48" s="141">
        <v>35000</v>
      </c>
      <c r="G48" s="141"/>
      <c r="H48" s="141"/>
      <c r="I48" s="141"/>
      <c r="J48" s="141">
        <f t="shared" si="3"/>
        <v>1535000</v>
      </c>
      <c r="K48" s="6"/>
      <c r="O48" s="18"/>
    </row>
    <row r="49" spans="1:18" x14ac:dyDescent="0.2">
      <c r="A49" s="154">
        <v>4215</v>
      </c>
      <c r="B49" s="143" t="s">
        <v>14</v>
      </c>
      <c r="C49" s="141"/>
      <c r="D49" s="141">
        <v>500000</v>
      </c>
      <c r="E49" s="141"/>
      <c r="F49" s="141"/>
      <c r="G49" s="141"/>
      <c r="H49" s="141"/>
      <c r="I49" s="141"/>
      <c r="J49" s="141">
        <f t="shared" si="3"/>
        <v>500000</v>
      </c>
      <c r="K49" s="6"/>
      <c r="O49" s="18"/>
    </row>
    <row r="50" spans="1:18" x14ac:dyDescent="0.2">
      <c r="A50" s="154">
        <v>4216</v>
      </c>
      <c r="B50" s="143" t="s">
        <v>15</v>
      </c>
      <c r="C50" s="141">
        <v>500000</v>
      </c>
      <c r="D50" s="141">
        <v>1300000</v>
      </c>
      <c r="E50" s="141">
        <v>500000</v>
      </c>
      <c r="F50" s="141">
        <v>200000</v>
      </c>
      <c r="G50" s="141"/>
      <c r="H50" s="141"/>
      <c r="I50" s="141"/>
      <c r="J50" s="141">
        <f t="shared" si="3"/>
        <v>2500000</v>
      </c>
      <c r="K50" s="6"/>
      <c r="O50" s="18"/>
    </row>
    <row r="51" spans="1:18" s="28" customFormat="1" x14ac:dyDescent="0.2">
      <c r="A51" s="154" t="s">
        <v>16</v>
      </c>
      <c r="B51" s="143" t="s">
        <v>81</v>
      </c>
      <c r="C51" s="141">
        <v>0</v>
      </c>
      <c r="D51" s="141">
        <v>200000</v>
      </c>
      <c r="E51" s="141">
        <v>0</v>
      </c>
      <c r="F51" s="141"/>
      <c r="G51" s="141">
        <v>0</v>
      </c>
      <c r="H51" s="141"/>
      <c r="I51" s="141"/>
      <c r="J51" s="141">
        <f t="shared" si="3"/>
        <v>200000</v>
      </c>
      <c r="K51" s="27"/>
      <c r="O51" s="18"/>
    </row>
    <row r="52" spans="1:18" x14ac:dyDescent="0.2">
      <c r="A52" s="152">
        <v>422</v>
      </c>
      <c r="B52" s="134" t="s">
        <v>18</v>
      </c>
      <c r="C52" s="153">
        <f t="shared" ref="C52:I52" si="10">C53+C54+C55</f>
        <v>150000</v>
      </c>
      <c r="D52" s="153">
        <f t="shared" si="10"/>
        <v>3330000</v>
      </c>
      <c r="E52" s="153">
        <f t="shared" si="10"/>
        <v>3900000</v>
      </c>
      <c r="F52" s="153">
        <f t="shared" si="10"/>
        <v>1050000</v>
      </c>
      <c r="G52" s="153">
        <f t="shared" si="10"/>
        <v>0</v>
      </c>
      <c r="H52" s="153">
        <f t="shared" si="10"/>
        <v>0</v>
      </c>
      <c r="I52" s="153">
        <f t="shared" si="10"/>
        <v>0</v>
      </c>
      <c r="J52" s="153">
        <f t="shared" si="3"/>
        <v>8430000</v>
      </c>
      <c r="K52" s="6"/>
      <c r="O52" s="18"/>
    </row>
    <row r="53" spans="1:18" ht="24" x14ac:dyDescent="0.2">
      <c r="A53" s="154">
        <v>4221</v>
      </c>
      <c r="B53" s="143" t="s">
        <v>19</v>
      </c>
      <c r="C53" s="141">
        <v>100000</v>
      </c>
      <c r="D53" s="141">
        <v>2400000</v>
      </c>
      <c r="E53" s="141">
        <v>1400000</v>
      </c>
      <c r="F53" s="141">
        <v>450000</v>
      </c>
      <c r="G53" s="141"/>
      <c r="H53" s="141"/>
      <c r="I53" s="141"/>
      <c r="J53" s="141">
        <f t="shared" si="3"/>
        <v>4350000</v>
      </c>
      <c r="K53" s="6"/>
      <c r="O53" s="18"/>
      <c r="R53" s="18"/>
    </row>
    <row r="54" spans="1:18" ht="24" x14ac:dyDescent="0.2">
      <c r="A54" s="154">
        <v>4222</v>
      </c>
      <c r="B54" s="143" t="s">
        <v>20</v>
      </c>
      <c r="C54" s="141">
        <v>50000</v>
      </c>
      <c r="D54" s="141">
        <v>700000</v>
      </c>
      <c r="E54" s="141">
        <v>2300000</v>
      </c>
      <c r="F54" s="141">
        <v>500000</v>
      </c>
      <c r="G54" s="141"/>
      <c r="H54" s="141"/>
      <c r="I54" s="141"/>
      <c r="J54" s="141">
        <f t="shared" si="3"/>
        <v>3550000</v>
      </c>
      <c r="K54" s="6"/>
      <c r="O54" s="18"/>
    </row>
    <row r="55" spans="1:18" s="28" customFormat="1" x14ac:dyDescent="0.2">
      <c r="A55" s="154">
        <v>4229</v>
      </c>
      <c r="B55" s="143" t="s">
        <v>17</v>
      </c>
      <c r="C55" s="141"/>
      <c r="D55" s="141">
        <v>230000</v>
      </c>
      <c r="E55" s="141">
        <v>200000</v>
      </c>
      <c r="F55" s="141">
        <v>100000</v>
      </c>
      <c r="G55" s="141"/>
      <c r="H55" s="141"/>
      <c r="I55" s="141"/>
      <c r="J55" s="141">
        <f t="shared" si="3"/>
        <v>530000</v>
      </c>
      <c r="K55" s="27"/>
      <c r="O55" s="18"/>
    </row>
    <row r="56" spans="1:18" x14ac:dyDescent="0.2">
      <c r="A56" s="152">
        <v>423</v>
      </c>
      <c r="B56" s="134" t="s">
        <v>21</v>
      </c>
      <c r="C56" s="153">
        <f>C57+C58+C59+C60+C61+C62+C63+C64</f>
        <v>450000</v>
      </c>
      <c r="D56" s="153">
        <f t="shared" ref="D56:I56" si="11">D57+D58+D59+D60+D61+D62+D63+D64</f>
        <v>10150000</v>
      </c>
      <c r="E56" s="153">
        <f t="shared" si="11"/>
        <v>1870000</v>
      </c>
      <c r="F56" s="153">
        <f t="shared" si="11"/>
        <v>800000</v>
      </c>
      <c r="G56" s="153">
        <f t="shared" si="11"/>
        <v>0</v>
      </c>
      <c r="H56" s="153">
        <f t="shared" si="11"/>
        <v>300000</v>
      </c>
      <c r="I56" s="153">
        <f t="shared" si="11"/>
        <v>1000000</v>
      </c>
      <c r="J56" s="153">
        <f t="shared" si="3"/>
        <v>14570000</v>
      </c>
      <c r="K56" s="6"/>
      <c r="O56" s="18"/>
    </row>
    <row r="57" spans="1:18" x14ac:dyDescent="0.2">
      <c r="A57" s="154">
        <v>4231</v>
      </c>
      <c r="B57" s="143" t="s">
        <v>22</v>
      </c>
      <c r="C57" s="141"/>
      <c r="D57" s="141">
        <v>4000000</v>
      </c>
      <c r="E57" s="141">
        <v>20000</v>
      </c>
      <c r="F57" s="141"/>
      <c r="G57" s="141"/>
      <c r="H57" s="141">
        <v>0</v>
      </c>
      <c r="I57" s="141">
        <v>500000</v>
      </c>
      <c r="J57" s="141">
        <f t="shared" si="3"/>
        <v>4520000</v>
      </c>
      <c r="K57" s="31"/>
      <c r="M57" s="57"/>
      <c r="N57" s="57"/>
      <c r="O57" s="60"/>
    </row>
    <row r="58" spans="1:18" x14ac:dyDescent="0.2">
      <c r="A58" s="154">
        <v>4232</v>
      </c>
      <c r="B58" s="143" t="s">
        <v>23</v>
      </c>
      <c r="C58" s="141"/>
      <c r="D58" s="141">
        <v>400000</v>
      </c>
      <c r="E58" s="141">
        <v>500000</v>
      </c>
      <c r="F58" s="141"/>
      <c r="G58" s="141"/>
      <c r="H58" s="141"/>
      <c r="I58" s="141"/>
      <c r="J58" s="141">
        <f t="shared" si="3"/>
        <v>900000</v>
      </c>
      <c r="K58" s="6"/>
      <c r="M58" s="57"/>
      <c r="N58" s="57"/>
      <c r="O58" s="60"/>
    </row>
    <row r="59" spans="1:18" ht="24" x14ac:dyDescent="0.2">
      <c r="A59" s="154">
        <v>4233</v>
      </c>
      <c r="B59" s="143" t="s">
        <v>24</v>
      </c>
      <c r="C59" s="141"/>
      <c r="D59" s="141">
        <v>550000</v>
      </c>
      <c r="E59" s="141">
        <v>550000</v>
      </c>
      <c r="F59" s="141"/>
      <c r="G59" s="141"/>
      <c r="H59" s="141"/>
      <c r="I59" s="141"/>
      <c r="J59" s="141">
        <f t="shared" si="3"/>
        <v>1100000</v>
      </c>
      <c r="K59" s="6"/>
      <c r="M59" s="57"/>
      <c r="N59" s="57"/>
      <c r="O59" s="60"/>
    </row>
    <row r="60" spans="1:18" x14ac:dyDescent="0.2">
      <c r="A60" s="154">
        <v>4234</v>
      </c>
      <c r="B60" s="143" t="s">
        <v>25</v>
      </c>
      <c r="C60" s="141"/>
      <c r="D60" s="141">
        <v>1300000</v>
      </c>
      <c r="E60" s="141">
        <v>100000</v>
      </c>
      <c r="F60" s="141">
        <v>400000</v>
      </c>
      <c r="G60" s="141"/>
      <c r="H60" s="141"/>
      <c r="I60" s="141"/>
      <c r="J60" s="141">
        <f t="shared" si="3"/>
        <v>1800000</v>
      </c>
      <c r="K60" s="6"/>
      <c r="M60" s="57"/>
      <c r="N60" s="57"/>
      <c r="O60" s="60"/>
    </row>
    <row r="61" spans="1:18" x14ac:dyDescent="0.2">
      <c r="A61" s="154">
        <v>4235</v>
      </c>
      <c r="B61" s="143" t="s">
        <v>26</v>
      </c>
      <c r="C61" s="141">
        <v>450000</v>
      </c>
      <c r="D61" s="141">
        <v>750000</v>
      </c>
      <c r="E61" s="141">
        <v>300000</v>
      </c>
      <c r="F61" s="141">
        <v>100000</v>
      </c>
      <c r="G61" s="141"/>
      <c r="H61" s="141"/>
      <c r="I61" s="141"/>
      <c r="J61" s="141">
        <f t="shared" si="3"/>
        <v>1600000</v>
      </c>
      <c r="K61" s="6"/>
      <c r="M61" s="57"/>
      <c r="O61" s="18"/>
    </row>
    <row r="62" spans="1:18" ht="24" x14ac:dyDescent="0.2">
      <c r="A62" s="154">
        <v>4236</v>
      </c>
      <c r="B62" s="143" t="s">
        <v>27</v>
      </c>
      <c r="C62" s="141"/>
      <c r="D62" s="141">
        <v>350000</v>
      </c>
      <c r="E62" s="141">
        <v>200000</v>
      </c>
      <c r="F62" s="141">
        <v>200000</v>
      </c>
      <c r="G62" s="141"/>
      <c r="H62" s="141"/>
      <c r="I62" s="141"/>
      <c r="J62" s="141">
        <f t="shared" si="3"/>
        <v>750000</v>
      </c>
      <c r="K62" s="6"/>
      <c r="O62" s="18"/>
    </row>
    <row r="63" spans="1:18" x14ac:dyDescent="0.2">
      <c r="A63" s="154">
        <v>4237</v>
      </c>
      <c r="B63" s="143" t="s">
        <v>28</v>
      </c>
      <c r="C63" s="141"/>
      <c r="D63" s="141">
        <v>500000</v>
      </c>
      <c r="E63" s="141">
        <v>150000</v>
      </c>
      <c r="F63" s="141">
        <v>50000</v>
      </c>
      <c r="G63" s="141"/>
      <c r="H63" s="141"/>
      <c r="I63" s="141"/>
      <c r="J63" s="141">
        <f t="shared" si="3"/>
        <v>700000</v>
      </c>
      <c r="K63" s="6"/>
      <c r="O63" s="18"/>
    </row>
    <row r="64" spans="1:18" s="28" customFormat="1" x14ac:dyDescent="0.2">
      <c r="A64" s="154">
        <v>4239</v>
      </c>
      <c r="B64" s="143" t="s">
        <v>29</v>
      </c>
      <c r="C64" s="141"/>
      <c r="D64" s="141">
        <v>2300000</v>
      </c>
      <c r="E64" s="141">
        <v>50000</v>
      </c>
      <c r="F64" s="141">
        <v>50000</v>
      </c>
      <c r="G64" s="141"/>
      <c r="H64" s="141">
        <v>300000</v>
      </c>
      <c r="I64" s="141">
        <v>500000</v>
      </c>
      <c r="J64" s="141">
        <f t="shared" si="3"/>
        <v>3200000</v>
      </c>
      <c r="K64" s="27"/>
      <c r="L64" s="48"/>
      <c r="O64" s="46"/>
    </row>
    <row r="65" spans="1:15" x14ac:dyDescent="0.2">
      <c r="A65" s="152">
        <v>424</v>
      </c>
      <c r="B65" s="134" t="s">
        <v>30</v>
      </c>
      <c r="C65" s="153">
        <f>C66+C67+C68+C69</f>
        <v>1700000</v>
      </c>
      <c r="D65" s="153">
        <f t="shared" ref="D65:I65" si="12">D66+D67+D68+D69</f>
        <v>7760000</v>
      </c>
      <c r="E65" s="153">
        <f t="shared" si="12"/>
        <v>60200000</v>
      </c>
      <c r="F65" s="153">
        <f t="shared" si="12"/>
        <v>2400000</v>
      </c>
      <c r="G65" s="153">
        <f t="shared" si="12"/>
        <v>0</v>
      </c>
      <c r="H65" s="153">
        <f t="shared" si="12"/>
        <v>1249800</v>
      </c>
      <c r="I65" s="153">
        <f t="shared" si="12"/>
        <v>500000</v>
      </c>
      <c r="J65" s="153">
        <f t="shared" si="3"/>
        <v>73809800</v>
      </c>
      <c r="K65" s="6"/>
      <c r="L65" s="47"/>
      <c r="O65" s="18"/>
    </row>
    <row r="66" spans="1:15" ht="24" x14ac:dyDescent="0.2">
      <c r="A66" s="154">
        <v>4242</v>
      </c>
      <c r="B66" s="143" t="s">
        <v>31</v>
      </c>
      <c r="C66" s="141">
        <v>1700000</v>
      </c>
      <c r="D66" s="141">
        <v>5000000</v>
      </c>
      <c r="E66" s="141"/>
      <c r="F66" s="141"/>
      <c r="G66" s="141"/>
      <c r="H66" s="141">
        <v>1249800</v>
      </c>
      <c r="I66" s="141">
        <v>500000</v>
      </c>
      <c r="J66" s="141">
        <f t="shared" si="3"/>
        <v>8449800</v>
      </c>
      <c r="K66" s="6"/>
      <c r="L66" s="47"/>
      <c r="O66" s="18"/>
    </row>
    <row r="67" spans="1:15" x14ac:dyDescent="0.2">
      <c r="A67" s="154">
        <v>4243</v>
      </c>
      <c r="B67" s="143" t="s">
        <v>32</v>
      </c>
      <c r="C67" s="141"/>
      <c r="D67" s="141">
        <v>10000</v>
      </c>
      <c r="E67" s="141"/>
      <c r="F67" s="141"/>
      <c r="G67" s="141"/>
      <c r="H67" s="141"/>
      <c r="I67" s="141"/>
      <c r="J67" s="141">
        <f t="shared" si="3"/>
        <v>10000</v>
      </c>
      <c r="K67" s="6"/>
      <c r="L67" s="47"/>
      <c r="O67" s="18"/>
    </row>
    <row r="68" spans="1:15" ht="48" x14ac:dyDescent="0.2">
      <c r="A68" s="154">
        <v>4246</v>
      </c>
      <c r="B68" s="143" t="s">
        <v>33</v>
      </c>
      <c r="C68" s="141"/>
      <c r="D68" s="141">
        <v>2500000</v>
      </c>
      <c r="E68" s="141">
        <v>60000000</v>
      </c>
      <c r="F68" s="141">
        <v>2400000</v>
      </c>
      <c r="G68" s="141"/>
      <c r="H68" s="141"/>
      <c r="I68" s="141"/>
      <c r="J68" s="141">
        <f t="shared" si="3"/>
        <v>64900000</v>
      </c>
      <c r="K68" s="6"/>
      <c r="L68" s="47"/>
    </row>
    <row r="69" spans="1:15" s="28" customFormat="1" x14ac:dyDescent="0.2">
      <c r="A69" s="154">
        <v>4249</v>
      </c>
      <c r="B69" s="143" t="s">
        <v>34</v>
      </c>
      <c r="C69" s="141"/>
      <c r="D69" s="141">
        <v>250000</v>
      </c>
      <c r="E69" s="155">
        <v>200000</v>
      </c>
      <c r="F69" s="141"/>
      <c r="G69" s="141"/>
      <c r="H69" s="141"/>
      <c r="I69" s="141"/>
      <c r="J69" s="141">
        <f t="shared" si="3"/>
        <v>450000</v>
      </c>
      <c r="K69" s="27"/>
      <c r="O69" s="46"/>
    </row>
    <row r="70" spans="1:15" ht="24" x14ac:dyDescent="0.2">
      <c r="A70" s="152">
        <v>425</v>
      </c>
      <c r="B70" s="134" t="s">
        <v>35</v>
      </c>
      <c r="C70" s="153">
        <v>0</v>
      </c>
      <c r="D70" s="153">
        <f>D71+D72</f>
        <v>2750000</v>
      </c>
      <c r="E70" s="153">
        <v>400000</v>
      </c>
      <c r="F70" s="153">
        <v>0</v>
      </c>
      <c r="G70" s="153">
        <v>0</v>
      </c>
      <c r="H70" s="153">
        <f>H71+H72</f>
        <v>1280175</v>
      </c>
      <c r="I70" s="153">
        <f>I71+I72</f>
        <v>0</v>
      </c>
      <c r="J70" s="153">
        <f t="shared" si="3"/>
        <v>4430175</v>
      </c>
      <c r="K70" s="6"/>
      <c r="O70" s="18"/>
    </row>
    <row r="71" spans="1:15" ht="24" x14ac:dyDescent="0.2">
      <c r="A71" s="154">
        <v>4251</v>
      </c>
      <c r="B71" s="143" t="s">
        <v>36</v>
      </c>
      <c r="C71" s="159"/>
      <c r="D71" s="159">
        <v>2000000</v>
      </c>
      <c r="E71" s="159"/>
      <c r="F71" s="159"/>
      <c r="G71" s="159"/>
      <c r="H71" s="159">
        <v>1280175</v>
      </c>
      <c r="I71" s="159">
        <v>0</v>
      </c>
      <c r="J71" s="159">
        <f t="shared" si="3"/>
        <v>3280175</v>
      </c>
      <c r="K71" s="6"/>
      <c r="O71" s="46"/>
    </row>
    <row r="72" spans="1:15" s="28" customFormat="1" ht="24" x14ac:dyDescent="0.2">
      <c r="A72" s="154">
        <v>4252</v>
      </c>
      <c r="B72" s="143" t="s">
        <v>37</v>
      </c>
      <c r="C72" s="141"/>
      <c r="D72" s="141">
        <v>750000</v>
      </c>
      <c r="E72" s="141">
        <v>400000</v>
      </c>
      <c r="F72" s="141"/>
      <c r="G72" s="141"/>
      <c r="H72" s="141"/>
      <c r="I72" s="141"/>
      <c r="J72" s="141">
        <f t="shared" si="3"/>
        <v>1150000</v>
      </c>
      <c r="K72" s="27"/>
    </row>
    <row r="73" spans="1:15" x14ac:dyDescent="0.2">
      <c r="A73" s="152">
        <v>426</v>
      </c>
      <c r="B73" s="134" t="s">
        <v>38</v>
      </c>
      <c r="C73" s="153">
        <f>C74+C75+C77+C78+C79+C80+C81</f>
        <v>450000</v>
      </c>
      <c r="D73" s="153">
        <f t="shared" ref="D73:I73" si="13">D74+D75+D77+D78+D79+D80+D81</f>
        <v>5650000</v>
      </c>
      <c r="E73" s="153">
        <f t="shared" si="13"/>
        <v>3200000</v>
      </c>
      <c r="F73" s="153">
        <f t="shared" si="13"/>
        <v>450000</v>
      </c>
      <c r="G73" s="153">
        <f t="shared" si="13"/>
        <v>0</v>
      </c>
      <c r="H73" s="153">
        <f t="shared" si="13"/>
        <v>0</v>
      </c>
      <c r="I73" s="153">
        <f t="shared" si="13"/>
        <v>0</v>
      </c>
      <c r="J73" s="153">
        <f t="shared" si="3"/>
        <v>9750000</v>
      </c>
      <c r="K73" s="6"/>
      <c r="O73" s="18"/>
    </row>
    <row r="74" spans="1:15" x14ac:dyDescent="0.2">
      <c r="A74" s="154">
        <v>4261</v>
      </c>
      <c r="B74" s="143" t="s">
        <v>39</v>
      </c>
      <c r="C74" s="141">
        <v>200000</v>
      </c>
      <c r="D74" s="141">
        <v>300000</v>
      </c>
      <c r="E74" s="141"/>
      <c r="F74" s="141"/>
      <c r="G74" s="141"/>
      <c r="H74" s="141"/>
      <c r="I74" s="141"/>
      <c r="J74" s="141">
        <f t="shared" si="3"/>
        <v>500000</v>
      </c>
      <c r="K74" s="6"/>
      <c r="O74" s="18"/>
    </row>
    <row r="75" spans="1:15" ht="24" x14ac:dyDescent="0.2">
      <c r="A75" s="154">
        <v>4263</v>
      </c>
      <c r="B75" s="143" t="s">
        <v>40</v>
      </c>
      <c r="C75" s="141"/>
      <c r="D75" s="141">
        <v>450000</v>
      </c>
      <c r="E75" s="141">
        <v>100000</v>
      </c>
      <c r="F75" s="141"/>
      <c r="G75" s="141"/>
      <c r="H75" s="141"/>
      <c r="I75" s="141"/>
      <c r="J75" s="141">
        <f t="shared" si="3"/>
        <v>550000</v>
      </c>
      <c r="K75" s="6"/>
      <c r="O75" s="18"/>
    </row>
    <row r="76" spans="1:15" x14ac:dyDescent="0.2">
      <c r="A76" s="154">
        <v>4264</v>
      </c>
      <c r="B76" s="143" t="s">
        <v>135</v>
      </c>
      <c r="C76" s="141"/>
      <c r="D76" s="141">
        <v>400000</v>
      </c>
      <c r="E76" s="141">
        <v>400000</v>
      </c>
      <c r="F76" s="141">
        <v>200000</v>
      </c>
      <c r="G76" s="141"/>
      <c r="H76" s="141"/>
      <c r="I76" s="141"/>
      <c r="J76" s="141">
        <v>900000</v>
      </c>
      <c r="K76" s="6"/>
      <c r="O76" s="18"/>
    </row>
    <row r="77" spans="1:15" ht="24" x14ac:dyDescent="0.2">
      <c r="A77" s="154">
        <v>4265</v>
      </c>
      <c r="B77" s="143" t="s">
        <v>41</v>
      </c>
      <c r="C77" s="141"/>
      <c r="D77" s="141">
        <v>300000</v>
      </c>
      <c r="E77" s="141">
        <v>2800000</v>
      </c>
      <c r="F77" s="141">
        <v>450000</v>
      </c>
      <c r="G77" s="141"/>
      <c r="H77" s="141"/>
      <c r="I77" s="141"/>
      <c r="J77" s="141">
        <f t="shared" si="3"/>
        <v>3550000</v>
      </c>
      <c r="K77" s="6"/>
      <c r="O77" s="18"/>
    </row>
    <row r="78" spans="1:15" ht="24" x14ac:dyDescent="0.2">
      <c r="A78" s="154">
        <v>4266</v>
      </c>
      <c r="B78" s="143" t="s">
        <v>42</v>
      </c>
      <c r="C78" s="141">
        <v>250000</v>
      </c>
      <c r="D78" s="141">
        <v>3600000</v>
      </c>
      <c r="E78" s="141">
        <v>100000</v>
      </c>
      <c r="F78" s="141"/>
      <c r="G78" s="141"/>
      <c r="H78" s="141"/>
      <c r="I78" s="141"/>
      <c r="J78" s="141">
        <f t="shared" si="3"/>
        <v>3950000</v>
      </c>
      <c r="K78" s="6"/>
      <c r="O78" s="18"/>
    </row>
    <row r="79" spans="1:15" ht="24" x14ac:dyDescent="0.2">
      <c r="A79" s="154">
        <v>4267</v>
      </c>
      <c r="B79" s="143" t="s">
        <v>43</v>
      </c>
      <c r="C79" s="141"/>
      <c r="D79" s="141"/>
      <c r="E79" s="141"/>
      <c r="F79" s="141"/>
      <c r="G79" s="141">
        <f>SUM(G44:G51)</f>
        <v>0</v>
      </c>
      <c r="H79" s="141"/>
      <c r="I79" s="141"/>
      <c r="J79" s="141">
        <f t="shared" si="3"/>
        <v>0</v>
      </c>
      <c r="K79" s="6"/>
      <c r="O79" s="18"/>
    </row>
    <row r="80" spans="1:15" ht="24" x14ac:dyDescent="0.2">
      <c r="A80" s="154">
        <v>4268</v>
      </c>
      <c r="B80" s="143" t="s">
        <v>44</v>
      </c>
      <c r="C80" s="141"/>
      <c r="D80" s="141">
        <v>400000</v>
      </c>
      <c r="E80" s="141">
        <v>100000</v>
      </c>
      <c r="F80" s="141"/>
      <c r="G80" s="141"/>
      <c r="H80" s="141"/>
      <c r="I80" s="141"/>
      <c r="J80" s="141">
        <f>SUM(C80:I80)</f>
        <v>500000</v>
      </c>
      <c r="K80" s="6"/>
      <c r="O80" s="18"/>
    </row>
    <row r="81" spans="1:15" s="28" customFormat="1" x14ac:dyDescent="0.2">
      <c r="A81" s="154">
        <v>4269</v>
      </c>
      <c r="B81" s="143" t="s">
        <v>45</v>
      </c>
      <c r="C81" s="141"/>
      <c r="D81" s="141">
        <v>600000</v>
      </c>
      <c r="E81" s="141">
        <v>100000</v>
      </c>
      <c r="F81" s="141"/>
      <c r="G81" s="141"/>
      <c r="H81" s="141"/>
      <c r="I81" s="141"/>
      <c r="J81" s="141">
        <f t="shared" si="3"/>
        <v>700000</v>
      </c>
      <c r="K81" s="27"/>
      <c r="O81" s="46"/>
    </row>
    <row r="82" spans="1:15" s="28" customFormat="1" x14ac:dyDescent="0.2">
      <c r="A82" s="152">
        <v>441</v>
      </c>
      <c r="B82" s="134" t="s">
        <v>96</v>
      </c>
      <c r="C82" s="141"/>
      <c r="D82" s="141">
        <f t="shared" ref="D82:J82" si="14">D83+D84</f>
        <v>40000</v>
      </c>
      <c r="E82" s="141">
        <f t="shared" si="14"/>
        <v>0</v>
      </c>
      <c r="F82" s="141">
        <f t="shared" si="14"/>
        <v>5000</v>
      </c>
      <c r="G82" s="141">
        <f t="shared" si="14"/>
        <v>0</v>
      </c>
      <c r="H82" s="141"/>
      <c r="I82" s="141">
        <f t="shared" si="14"/>
        <v>0</v>
      </c>
      <c r="J82" s="141">
        <f t="shared" si="14"/>
        <v>45000</v>
      </c>
      <c r="K82" s="27"/>
      <c r="O82" s="46"/>
    </row>
    <row r="83" spans="1:15" s="28" customFormat="1" ht="23.25" customHeight="1" x14ac:dyDescent="0.2">
      <c r="A83" s="154">
        <v>4412</v>
      </c>
      <c r="B83" s="143" t="s">
        <v>97</v>
      </c>
      <c r="C83" s="141"/>
      <c r="D83" s="141">
        <v>35000</v>
      </c>
      <c r="E83" s="141"/>
      <c r="F83" s="141">
        <f>F84+F85</f>
        <v>5000</v>
      </c>
      <c r="G83" s="141"/>
      <c r="H83" s="141"/>
      <c r="I83" s="141"/>
      <c r="J83" s="141">
        <f>SUM(D83:I83)</f>
        <v>40000</v>
      </c>
      <c r="K83" s="27"/>
      <c r="O83" s="46"/>
    </row>
    <row r="84" spans="1:15" s="28" customFormat="1" ht="23.25" customHeight="1" x14ac:dyDescent="0.2">
      <c r="A84" s="154">
        <v>4415</v>
      </c>
      <c r="B84" s="143" t="s">
        <v>98</v>
      </c>
      <c r="C84" s="141"/>
      <c r="D84" s="141">
        <v>5000</v>
      </c>
      <c r="E84" s="141"/>
      <c r="F84" s="141"/>
      <c r="G84" s="141"/>
      <c r="H84" s="141"/>
      <c r="I84" s="141"/>
      <c r="J84" s="141">
        <f>SUM(D84:I84)</f>
        <v>5000</v>
      </c>
      <c r="K84" s="27"/>
      <c r="O84" s="46"/>
    </row>
    <row r="85" spans="1:15" x14ac:dyDescent="0.2">
      <c r="A85" s="152">
        <v>444</v>
      </c>
      <c r="B85" s="134" t="s">
        <v>46</v>
      </c>
      <c r="C85" s="153">
        <v>0</v>
      </c>
      <c r="D85" s="153">
        <f t="shared" ref="D85:I85" si="15">D86+D87</f>
        <v>205000</v>
      </c>
      <c r="E85" s="153">
        <f t="shared" si="15"/>
        <v>5000</v>
      </c>
      <c r="F85" s="153">
        <f t="shared" si="15"/>
        <v>5000</v>
      </c>
      <c r="G85" s="153">
        <f t="shared" si="15"/>
        <v>0</v>
      </c>
      <c r="H85" s="153">
        <f t="shared" si="15"/>
        <v>0</v>
      </c>
      <c r="I85" s="153">
        <f t="shared" si="15"/>
        <v>0</v>
      </c>
      <c r="J85" s="153">
        <f t="shared" si="3"/>
        <v>215000</v>
      </c>
      <c r="K85" s="6"/>
      <c r="O85" s="18"/>
    </row>
    <row r="86" spans="1:15" x14ac:dyDescent="0.2">
      <c r="A86" s="154">
        <v>4441</v>
      </c>
      <c r="B86" s="143" t="s">
        <v>47</v>
      </c>
      <c r="C86" s="141"/>
      <c r="D86" s="141">
        <v>5000</v>
      </c>
      <c r="E86" s="141">
        <v>5000</v>
      </c>
      <c r="F86" s="141">
        <v>5000</v>
      </c>
      <c r="G86" s="141"/>
      <c r="H86" s="141"/>
      <c r="I86" s="141"/>
      <c r="J86" s="141">
        <f t="shared" si="3"/>
        <v>15000</v>
      </c>
      <c r="K86" s="6"/>
      <c r="O86" s="18"/>
    </row>
    <row r="87" spans="1:15" s="28" customFormat="1" ht="16.5" customHeight="1" x14ac:dyDescent="0.2">
      <c r="A87" s="154">
        <v>4442</v>
      </c>
      <c r="B87" s="143" t="s">
        <v>61</v>
      </c>
      <c r="C87" s="141"/>
      <c r="D87" s="141">
        <v>200000</v>
      </c>
      <c r="E87" s="141"/>
      <c r="F87" s="156"/>
      <c r="G87" s="141"/>
      <c r="H87" s="141"/>
      <c r="I87" s="141"/>
      <c r="J87" s="141">
        <f t="shared" si="3"/>
        <v>200000</v>
      </c>
      <c r="K87" s="27"/>
      <c r="O87" s="46"/>
    </row>
    <row r="88" spans="1:15" ht="36" customHeight="1" x14ac:dyDescent="0.2">
      <c r="A88" s="152">
        <v>482</v>
      </c>
      <c r="B88" s="134" t="s">
        <v>48</v>
      </c>
      <c r="C88" s="153">
        <v>0</v>
      </c>
      <c r="D88" s="153">
        <f t="shared" ref="D88:I88" si="16">D89+D90+D91</f>
        <v>300000</v>
      </c>
      <c r="E88" s="153">
        <f t="shared" si="16"/>
        <v>0</v>
      </c>
      <c r="F88" s="153">
        <f t="shared" si="16"/>
        <v>0</v>
      </c>
      <c r="G88" s="153">
        <f t="shared" si="16"/>
        <v>0</v>
      </c>
      <c r="H88" s="153">
        <f t="shared" si="16"/>
        <v>0</v>
      </c>
      <c r="I88" s="153">
        <f t="shared" si="16"/>
        <v>0</v>
      </c>
      <c r="J88" s="153">
        <f t="shared" si="3"/>
        <v>300000</v>
      </c>
      <c r="K88" s="6"/>
      <c r="O88" s="18"/>
    </row>
    <row r="89" spans="1:15" x14ac:dyDescent="0.2">
      <c r="A89" s="154" t="s">
        <v>49</v>
      </c>
      <c r="B89" s="143" t="s">
        <v>50</v>
      </c>
      <c r="C89" s="141"/>
      <c r="D89" s="141">
        <v>100000</v>
      </c>
      <c r="E89" s="141"/>
      <c r="F89" s="141"/>
      <c r="G89" s="141"/>
      <c r="H89" s="141"/>
      <c r="I89" s="141"/>
      <c r="J89" s="141">
        <f t="shared" si="3"/>
        <v>100000</v>
      </c>
      <c r="K89" s="6"/>
      <c r="O89" s="18"/>
    </row>
    <row r="90" spans="1:15" x14ac:dyDescent="0.2">
      <c r="A90" s="154">
        <v>4822</v>
      </c>
      <c r="B90" s="143" t="s">
        <v>51</v>
      </c>
      <c r="C90" s="141"/>
      <c r="D90" s="141">
        <v>100000</v>
      </c>
      <c r="E90" s="141"/>
      <c r="F90" s="141"/>
      <c r="G90" s="141"/>
      <c r="H90" s="141"/>
      <c r="I90" s="141"/>
      <c r="J90" s="141">
        <f t="shared" si="3"/>
        <v>100000</v>
      </c>
      <c r="K90" s="6"/>
      <c r="O90" s="18"/>
    </row>
    <row r="91" spans="1:15" s="28" customFormat="1" x14ac:dyDescent="0.2">
      <c r="A91" s="154">
        <v>4823</v>
      </c>
      <c r="B91" s="143" t="s">
        <v>62</v>
      </c>
      <c r="C91" s="141"/>
      <c r="D91" s="141">
        <v>100000</v>
      </c>
      <c r="E91" s="141"/>
      <c r="F91" s="141"/>
      <c r="G91" s="141"/>
      <c r="H91" s="141"/>
      <c r="I91" s="141"/>
      <c r="J91" s="141">
        <f t="shared" si="3"/>
        <v>100000</v>
      </c>
      <c r="K91" s="27"/>
      <c r="O91" s="46"/>
    </row>
    <row r="92" spans="1:15" ht="24" x14ac:dyDescent="0.2">
      <c r="A92" s="152" t="s">
        <v>52</v>
      </c>
      <c r="B92" s="134" t="s">
        <v>53</v>
      </c>
      <c r="C92" s="153">
        <f t="shared" ref="C92:I92" si="17">C93+C94+C95+C96</f>
        <v>1400000</v>
      </c>
      <c r="D92" s="153">
        <f t="shared" si="17"/>
        <v>12835000</v>
      </c>
      <c r="E92" s="153">
        <f t="shared" si="17"/>
        <v>7250000</v>
      </c>
      <c r="F92" s="153">
        <f t="shared" si="17"/>
        <v>600000</v>
      </c>
      <c r="G92" s="153">
        <f t="shared" si="17"/>
        <v>0</v>
      </c>
      <c r="H92" s="153">
        <f t="shared" si="17"/>
        <v>0</v>
      </c>
      <c r="I92" s="153">
        <f t="shared" si="17"/>
        <v>0</v>
      </c>
      <c r="J92" s="153">
        <f t="shared" si="3"/>
        <v>22085000</v>
      </c>
      <c r="K92" s="6"/>
      <c r="O92" s="18"/>
    </row>
    <row r="93" spans="1:15" ht="24" x14ac:dyDescent="0.2">
      <c r="A93" s="154">
        <v>5113</v>
      </c>
      <c r="B93" s="143" t="s">
        <v>82</v>
      </c>
      <c r="C93" s="141">
        <v>0</v>
      </c>
      <c r="D93" s="141">
        <v>5000000</v>
      </c>
      <c r="E93" s="141"/>
      <c r="F93" s="141"/>
      <c r="G93" s="141">
        <v>0</v>
      </c>
      <c r="H93" s="141">
        <v>0</v>
      </c>
      <c r="I93" s="141">
        <v>0</v>
      </c>
      <c r="J93" s="141">
        <f>SUM(C93:I93)</f>
        <v>5000000</v>
      </c>
      <c r="K93" s="6"/>
      <c r="O93" s="18"/>
    </row>
    <row r="94" spans="1:15" x14ac:dyDescent="0.2">
      <c r="A94" s="154">
        <v>5122</v>
      </c>
      <c r="B94" s="143" t="s">
        <v>83</v>
      </c>
      <c r="C94" s="141"/>
      <c r="D94" s="141">
        <v>500000</v>
      </c>
      <c r="E94" s="141"/>
      <c r="F94" s="141"/>
      <c r="G94" s="141"/>
      <c r="H94" s="141"/>
      <c r="I94" s="141"/>
      <c r="J94" s="141">
        <f>SUM(C94:I94)</f>
        <v>500000</v>
      </c>
      <c r="K94" s="6"/>
      <c r="O94" s="18"/>
    </row>
    <row r="95" spans="1:15" ht="24" x14ac:dyDescent="0.2">
      <c r="A95" s="154">
        <v>5126</v>
      </c>
      <c r="B95" s="143" t="s">
        <v>87</v>
      </c>
      <c r="C95" s="159">
        <v>1400000</v>
      </c>
      <c r="D95" s="159">
        <v>7000000</v>
      </c>
      <c r="E95" s="159">
        <v>7000000</v>
      </c>
      <c r="F95" s="159">
        <v>600000</v>
      </c>
      <c r="G95" s="159"/>
      <c r="H95" s="159"/>
      <c r="I95" s="159"/>
      <c r="J95" s="159">
        <f>SUM(C95:I95)</f>
        <v>16000000</v>
      </c>
      <c r="K95" s="6"/>
    </row>
    <row r="96" spans="1:15" x14ac:dyDescent="0.2">
      <c r="A96" s="154">
        <v>5151</v>
      </c>
      <c r="B96" s="139" t="s">
        <v>86</v>
      </c>
      <c r="C96" s="141"/>
      <c r="D96" s="141">
        <v>335000</v>
      </c>
      <c r="E96" s="141">
        <v>250000</v>
      </c>
      <c r="F96" s="139"/>
      <c r="G96" s="141"/>
      <c r="H96" s="141"/>
      <c r="I96" s="141"/>
      <c r="J96" s="141">
        <f>SUM(C96:I96)</f>
        <v>585000</v>
      </c>
    </row>
    <row r="97" spans="1:13" x14ac:dyDescent="0.2">
      <c r="A97" s="139"/>
      <c r="B97" s="139"/>
      <c r="C97" s="141"/>
      <c r="D97" s="141"/>
      <c r="E97" s="141"/>
      <c r="F97" s="141"/>
      <c r="G97" s="141"/>
      <c r="H97" s="141"/>
      <c r="I97" s="141"/>
      <c r="J97" s="141"/>
    </row>
    <row r="98" spans="1:13" s="18" customFormat="1" x14ac:dyDescent="0.2">
      <c r="A98" s="157"/>
      <c r="B98" s="158" t="s">
        <v>80</v>
      </c>
      <c r="C98" s="141">
        <f t="shared" ref="C98:I98" si="18">SUM(C28:C97)/2</f>
        <v>330450000</v>
      </c>
      <c r="D98" s="141">
        <f t="shared" si="18"/>
        <v>73800000</v>
      </c>
      <c r="E98" s="141">
        <f t="shared" si="18"/>
        <v>151045000</v>
      </c>
      <c r="F98" s="141">
        <f t="shared" si="18"/>
        <v>5665000</v>
      </c>
      <c r="G98" s="141">
        <f t="shared" si="18"/>
        <v>0</v>
      </c>
      <c r="H98" s="141">
        <f t="shared" si="18"/>
        <v>7092975</v>
      </c>
      <c r="I98" s="141">
        <f t="shared" si="18"/>
        <v>1500000</v>
      </c>
      <c r="J98" s="141">
        <v>569552975</v>
      </c>
    </row>
    <row r="99" spans="1:13" s="18" customFormat="1" x14ac:dyDescent="0.2">
      <c r="A99" s="130"/>
      <c r="B99" s="129"/>
      <c r="C99" s="130"/>
      <c r="D99" s="130"/>
      <c r="E99" s="130"/>
      <c r="F99" s="147"/>
      <c r="G99" s="130"/>
      <c r="H99" s="130"/>
      <c r="I99" s="130"/>
      <c r="J99" s="130"/>
    </row>
    <row r="100" spans="1:13" s="18" customFormat="1" x14ac:dyDescent="0.2">
      <c r="A100" s="130"/>
      <c r="B100" s="129"/>
      <c r="C100" s="130"/>
      <c r="D100" s="130"/>
      <c r="E100" s="130"/>
      <c r="F100" s="130"/>
      <c r="G100" s="130"/>
      <c r="H100" s="130"/>
      <c r="I100" s="130"/>
      <c r="J100" s="130"/>
    </row>
    <row r="101" spans="1:13" x14ac:dyDescent="0.2">
      <c r="A101" s="132"/>
      <c r="B101" s="145" t="s">
        <v>152</v>
      </c>
      <c r="C101" s="147"/>
      <c r="D101" s="147"/>
      <c r="E101" s="147"/>
      <c r="F101" s="147"/>
      <c r="G101" s="147" t="s">
        <v>93</v>
      </c>
      <c r="H101" s="147"/>
      <c r="I101" s="147"/>
      <c r="J101" s="147"/>
    </row>
    <row r="102" spans="1:13" x14ac:dyDescent="0.2">
      <c r="A102" s="145"/>
      <c r="B102" s="145"/>
      <c r="C102" s="147"/>
      <c r="D102" s="147"/>
      <c r="E102" s="147"/>
      <c r="F102" s="147"/>
      <c r="G102" s="147"/>
      <c r="H102" s="147" t="s">
        <v>91</v>
      </c>
      <c r="I102" s="147"/>
      <c r="J102" s="147"/>
    </row>
    <row r="103" spans="1:13" x14ac:dyDescent="0.2">
      <c r="A103" s="145"/>
      <c r="B103" s="145"/>
      <c r="C103" s="147"/>
      <c r="D103" s="147"/>
      <c r="E103" s="147"/>
      <c r="F103" s="147"/>
      <c r="G103" s="147"/>
      <c r="H103" s="147"/>
      <c r="I103" s="147"/>
      <c r="J103" s="147"/>
      <c r="M103" s="18"/>
    </row>
    <row r="104" spans="1:13" x14ac:dyDescent="0.2">
      <c r="A104" s="145"/>
      <c r="B104" s="145"/>
      <c r="C104" s="147"/>
      <c r="D104" s="147"/>
      <c r="E104" s="147"/>
      <c r="F104" s="147"/>
      <c r="G104" s="147" t="s">
        <v>92</v>
      </c>
      <c r="H104" s="147"/>
      <c r="I104" s="147"/>
      <c r="J104" s="147"/>
    </row>
    <row r="105" spans="1:13" x14ac:dyDescent="0.2">
      <c r="A105" s="145"/>
      <c r="B105" s="145"/>
      <c r="C105" s="147"/>
      <c r="D105" s="147"/>
      <c r="E105" s="147"/>
      <c r="F105" s="147"/>
      <c r="G105" s="147"/>
      <c r="H105" s="147"/>
      <c r="I105" s="147"/>
      <c r="J105" s="147"/>
    </row>
    <row r="106" spans="1:13" x14ac:dyDescent="0.2">
      <c r="A106" s="145"/>
      <c r="B106" s="145"/>
      <c r="C106" s="147"/>
      <c r="D106" s="147"/>
      <c r="E106" s="147"/>
      <c r="F106" s="147"/>
      <c r="G106" s="147"/>
      <c r="H106" s="147"/>
      <c r="I106" s="147"/>
      <c r="J106" s="147"/>
    </row>
  </sheetData>
  <mergeCells count="1">
    <mergeCell ref="L27:W2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4"/>
  <sheetViews>
    <sheetView topLeftCell="A37" zoomScale="130" zoomScaleNormal="130" workbookViewId="0">
      <selection activeCell="E45" sqref="E45"/>
    </sheetView>
  </sheetViews>
  <sheetFormatPr defaultRowHeight="12.75" x14ac:dyDescent="0.2"/>
  <cols>
    <col min="1" max="1" width="5.140625" style="4" customWidth="1"/>
    <col min="2" max="2" width="34.28515625" style="4" customWidth="1"/>
    <col min="3" max="3" width="14" style="18" customWidth="1"/>
    <col min="4" max="4" width="13.42578125" style="18" customWidth="1"/>
    <col min="5" max="5" width="14" style="18" customWidth="1"/>
    <col min="6" max="6" width="11.140625" style="37" customWidth="1"/>
    <col min="7" max="7" width="12.85546875" style="18" customWidth="1"/>
    <col min="8" max="8" width="12" style="18" customWidth="1"/>
    <col min="9" max="9" width="11.85546875" style="18" customWidth="1"/>
    <col min="10" max="10" width="13.85546875" style="18" customWidth="1"/>
    <col min="11" max="11" width="9.140625" style="4"/>
    <col min="12" max="12" width="12.85546875" style="4" customWidth="1"/>
    <col min="13" max="13" width="9.42578125" style="4" bestFit="1" customWidth="1"/>
    <col min="14" max="14" width="9.28515625" style="4" customWidth="1"/>
    <col min="15" max="15" width="10.7109375" style="4" customWidth="1"/>
    <col min="16" max="16" width="9.7109375" style="4" customWidth="1"/>
    <col min="17" max="17" width="12.28515625" style="4" customWidth="1"/>
    <col min="18" max="18" width="9.42578125" style="4" bestFit="1" customWidth="1"/>
    <col min="19" max="21" width="9.140625" style="4"/>
    <col min="22" max="22" width="11.5703125" style="4" customWidth="1"/>
    <col min="23" max="23" width="11.85546875" style="4" customWidth="1"/>
    <col min="24" max="16384" width="9.140625" style="4"/>
  </cols>
  <sheetData>
    <row r="1" spans="1:10" x14ac:dyDescent="0.2">
      <c r="A1" s="1" t="s">
        <v>76</v>
      </c>
      <c r="B1" s="1"/>
      <c r="C1" s="2"/>
      <c r="D1" s="2"/>
      <c r="E1" s="2"/>
      <c r="F1" s="33"/>
      <c r="G1" s="2"/>
      <c r="H1" s="2"/>
      <c r="I1" s="2"/>
      <c r="J1" s="3"/>
    </row>
    <row r="2" spans="1:10" x14ac:dyDescent="0.2">
      <c r="A2" s="1" t="s">
        <v>77</v>
      </c>
      <c r="B2" s="5"/>
      <c r="C2" s="3"/>
      <c r="D2" s="3"/>
      <c r="E2" s="3"/>
      <c r="F2" s="34"/>
      <c r="G2" s="3"/>
      <c r="H2" s="3"/>
      <c r="I2" s="3"/>
      <c r="J2" s="3"/>
    </row>
    <row r="3" spans="1:10" x14ac:dyDescent="0.2">
      <c r="A3" s="6"/>
      <c r="B3" s="7"/>
      <c r="C3" s="3"/>
      <c r="D3" s="3"/>
      <c r="E3" s="3"/>
      <c r="F3" s="34"/>
      <c r="G3" s="3"/>
      <c r="H3" s="3"/>
      <c r="I3" s="3"/>
      <c r="J3" s="3"/>
    </row>
    <row r="4" spans="1:10" x14ac:dyDescent="0.2">
      <c r="A4" s="1" t="s">
        <v>105</v>
      </c>
      <c r="B4" s="5"/>
      <c r="C4" s="3"/>
      <c r="D4" s="3"/>
      <c r="E4" s="3"/>
      <c r="F4" s="34"/>
      <c r="G4" s="3"/>
      <c r="H4" s="3"/>
      <c r="I4" s="3"/>
      <c r="J4" s="3"/>
    </row>
    <row r="5" spans="1:10" x14ac:dyDescent="0.2">
      <c r="A5" s="6"/>
      <c r="B5" s="5"/>
      <c r="C5" s="3"/>
      <c r="D5" s="3"/>
      <c r="E5" s="3"/>
      <c r="F5" s="34"/>
      <c r="G5" s="3"/>
      <c r="H5" s="3"/>
      <c r="I5" s="3"/>
      <c r="J5" s="3"/>
    </row>
    <row r="6" spans="1:10" x14ac:dyDescent="0.2">
      <c r="A6" s="1" t="s">
        <v>78</v>
      </c>
      <c r="B6" s="5"/>
      <c r="C6" s="3"/>
      <c r="D6" s="3"/>
      <c r="E6" s="3"/>
      <c r="F6" s="34"/>
      <c r="G6" s="3"/>
      <c r="H6" s="3"/>
      <c r="I6" s="3"/>
      <c r="J6" s="3"/>
    </row>
    <row r="7" spans="1:10" x14ac:dyDescent="0.2">
      <c r="A7" s="6"/>
      <c r="B7" s="5"/>
      <c r="C7" s="3"/>
      <c r="D7" s="3"/>
      <c r="E7" s="3"/>
      <c r="F7" s="34"/>
      <c r="G7" s="3"/>
      <c r="H7" s="3"/>
      <c r="I7" s="3"/>
      <c r="J7" s="3"/>
    </row>
    <row r="8" spans="1:10" ht="116.25" customHeight="1" x14ac:dyDescent="0.2">
      <c r="A8" s="8" t="s">
        <v>54</v>
      </c>
      <c r="B8" s="9" t="s">
        <v>55</v>
      </c>
      <c r="C8" s="10" t="s">
        <v>63</v>
      </c>
      <c r="D8" s="10" t="s">
        <v>64</v>
      </c>
      <c r="E8" s="10" t="s">
        <v>65</v>
      </c>
      <c r="F8" s="35" t="s">
        <v>66</v>
      </c>
      <c r="G8" s="10" t="s">
        <v>102</v>
      </c>
      <c r="H8" s="11" t="s">
        <v>100</v>
      </c>
      <c r="I8" s="12" t="s">
        <v>104</v>
      </c>
      <c r="J8" s="10" t="s">
        <v>57</v>
      </c>
    </row>
    <row r="9" spans="1:10" x14ac:dyDescent="0.2">
      <c r="A9" s="13"/>
      <c r="B9" s="14" t="s">
        <v>67</v>
      </c>
      <c r="C9" s="15">
        <v>270000000</v>
      </c>
      <c r="D9" s="15"/>
      <c r="E9" s="15">
        <v>55000000</v>
      </c>
      <c r="F9" s="36"/>
      <c r="G9" s="15"/>
      <c r="H9" s="15"/>
      <c r="I9" s="15"/>
      <c r="J9" s="15">
        <f t="shared" ref="J9:J20" si="0">SUM(C9:I9)</f>
        <v>325000000</v>
      </c>
    </row>
    <row r="10" spans="1:10" ht="25.5" x14ac:dyDescent="0.2">
      <c r="A10" s="13"/>
      <c r="B10" s="14" t="s">
        <v>0</v>
      </c>
      <c r="C10" s="15">
        <v>48500000</v>
      </c>
      <c r="D10" s="15"/>
      <c r="E10" s="15">
        <v>9920000</v>
      </c>
      <c r="F10" s="36"/>
      <c r="G10" s="15"/>
      <c r="H10" s="15"/>
      <c r="I10" s="15"/>
      <c r="J10" s="15">
        <f t="shared" si="0"/>
        <v>58420000</v>
      </c>
    </row>
    <row r="11" spans="1:10" ht="25.5" x14ac:dyDescent="0.2">
      <c r="A11" s="13"/>
      <c r="B11" s="14" t="s">
        <v>68</v>
      </c>
      <c r="C11" s="15">
        <v>9250000</v>
      </c>
      <c r="D11" s="15"/>
      <c r="E11" s="15"/>
      <c r="F11" s="36"/>
      <c r="G11" s="15"/>
      <c r="H11" s="15"/>
      <c r="I11" s="15"/>
      <c r="J11" s="15">
        <f t="shared" si="0"/>
        <v>9250000</v>
      </c>
    </row>
    <row r="12" spans="1:10" x14ac:dyDescent="0.2">
      <c r="A12" s="13"/>
      <c r="B12" s="14" t="s">
        <v>75</v>
      </c>
      <c r="C12" s="15"/>
      <c r="D12" s="15"/>
      <c r="E12" s="15"/>
      <c r="F12" s="36"/>
      <c r="G12" s="15"/>
      <c r="H12" s="15"/>
      <c r="I12" s="15"/>
      <c r="J12" s="15">
        <f t="shared" si="0"/>
        <v>0</v>
      </c>
    </row>
    <row r="13" spans="1:10" ht="25.5" x14ac:dyDescent="0.2">
      <c r="A13" s="13"/>
      <c r="B13" s="16" t="s">
        <v>88</v>
      </c>
      <c r="C13" s="15"/>
      <c r="D13" s="15"/>
      <c r="E13" s="15">
        <v>61700000</v>
      </c>
      <c r="F13" s="36"/>
      <c r="G13" s="15"/>
      <c r="H13" s="15"/>
      <c r="I13" s="15"/>
      <c r="J13" s="15">
        <f t="shared" si="0"/>
        <v>61700000</v>
      </c>
    </row>
    <row r="14" spans="1:10" ht="25.5" x14ac:dyDescent="0.2">
      <c r="A14" s="13"/>
      <c r="B14" s="14" t="s">
        <v>99</v>
      </c>
      <c r="C14" s="15"/>
      <c r="D14" s="15"/>
      <c r="E14" s="15">
        <v>18850000</v>
      </c>
      <c r="F14" s="36"/>
      <c r="G14" s="15"/>
      <c r="H14" s="15"/>
      <c r="I14" s="15"/>
      <c r="J14" s="15">
        <f t="shared" si="0"/>
        <v>18850000</v>
      </c>
    </row>
    <row r="15" spans="1:10" x14ac:dyDescent="0.2">
      <c r="A15" s="13"/>
      <c r="B15" s="14" t="s">
        <v>69</v>
      </c>
      <c r="C15" s="15">
        <v>1300000</v>
      </c>
      <c r="D15" s="15"/>
      <c r="E15" s="15">
        <v>3575000</v>
      </c>
      <c r="F15" s="36"/>
      <c r="G15" s="15"/>
      <c r="H15" s="15">
        <v>7092975</v>
      </c>
      <c r="I15" s="15"/>
      <c r="J15" s="15">
        <f t="shared" si="0"/>
        <v>11967975</v>
      </c>
    </row>
    <row r="16" spans="1:10" x14ac:dyDescent="0.2">
      <c r="A16" s="13"/>
      <c r="B16" s="17" t="s">
        <v>66</v>
      </c>
      <c r="C16" s="15"/>
      <c r="D16" s="15"/>
      <c r="E16" s="15"/>
      <c r="F16" s="36">
        <v>5615000</v>
      </c>
      <c r="G16" s="15"/>
      <c r="H16" s="15"/>
      <c r="I16" s="15"/>
      <c r="J16" s="15">
        <f t="shared" si="0"/>
        <v>5615000</v>
      </c>
    </row>
    <row r="17" spans="1:24" x14ac:dyDescent="0.2">
      <c r="A17" s="13"/>
      <c r="B17" s="17" t="s">
        <v>70</v>
      </c>
      <c r="C17" s="15"/>
      <c r="D17" s="15">
        <v>68850000</v>
      </c>
      <c r="E17" s="15"/>
      <c r="F17" s="36"/>
      <c r="G17" s="15"/>
      <c r="H17" s="15"/>
      <c r="I17" s="15"/>
      <c r="J17" s="15">
        <f t="shared" si="0"/>
        <v>68850000</v>
      </c>
    </row>
    <row r="18" spans="1:24" x14ac:dyDescent="0.2">
      <c r="A18" s="13"/>
      <c r="B18" s="17" t="s">
        <v>71</v>
      </c>
      <c r="C18" s="15"/>
      <c r="D18" s="15">
        <v>3950000</v>
      </c>
      <c r="E18" s="15"/>
      <c r="F18" s="36"/>
      <c r="G18" s="15"/>
      <c r="H18" s="15"/>
      <c r="I18" s="15">
        <v>1500000</v>
      </c>
      <c r="J18" s="15">
        <f t="shared" si="0"/>
        <v>5450000</v>
      </c>
    </row>
    <row r="19" spans="1:24" x14ac:dyDescent="0.2">
      <c r="A19" s="13"/>
      <c r="B19" s="17" t="s">
        <v>72</v>
      </c>
      <c r="C19" s="15"/>
      <c r="D19" s="15"/>
      <c r="E19" s="15"/>
      <c r="F19" s="36"/>
      <c r="G19" s="15">
        <v>0</v>
      </c>
      <c r="H19" s="15"/>
      <c r="I19" s="15"/>
      <c r="J19" s="15">
        <f t="shared" si="0"/>
        <v>0</v>
      </c>
    </row>
    <row r="20" spans="1:24" ht="25.5" x14ac:dyDescent="0.2">
      <c r="A20" s="13"/>
      <c r="B20" s="17" t="s">
        <v>73</v>
      </c>
      <c r="C20" s="15"/>
      <c r="D20" s="15"/>
      <c r="E20" s="15"/>
      <c r="F20" s="36"/>
      <c r="G20" s="15"/>
      <c r="H20" s="15"/>
      <c r="I20" s="15"/>
      <c r="J20" s="15">
        <f t="shared" si="0"/>
        <v>0</v>
      </c>
    </row>
    <row r="21" spans="1:24" x14ac:dyDescent="0.2">
      <c r="A21" s="13"/>
      <c r="B21" s="17" t="s">
        <v>74</v>
      </c>
      <c r="C21" s="15">
        <f>SUM(C9:C20)</f>
        <v>329050000</v>
      </c>
      <c r="D21" s="15">
        <f t="shared" ref="D21:I21" si="1">SUM(D9:D20)</f>
        <v>72800000</v>
      </c>
      <c r="E21" s="15">
        <f>SUM(E9:E20)</f>
        <v>149045000</v>
      </c>
      <c r="F21" s="36">
        <f t="shared" si="1"/>
        <v>5615000</v>
      </c>
      <c r="G21" s="15">
        <f t="shared" si="1"/>
        <v>0</v>
      </c>
      <c r="H21" s="15">
        <f t="shared" si="1"/>
        <v>7092975</v>
      </c>
      <c r="I21" s="15">
        <f t="shared" si="1"/>
        <v>1500000</v>
      </c>
      <c r="J21" s="15">
        <f>SUM(J9:J20)</f>
        <v>565102975</v>
      </c>
      <c r="L21" s="18"/>
    </row>
    <row r="22" spans="1:24" x14ac:dyDescent="0.2">
      <c r="A22" s="6"/>
      <c r="B22" s="19"/>
      <c r="C22" s="3"/>
      <c r="D22" s="3"/>
      <c r="E22" s="3"/>
      <c r="F22" s="34"/>
      <c r="G22" s="3"/>
      <c r="H22" s="3"/>
      <c r="I22" s="3"/>
      <c r="J22" s="3"/>
      <c r="K22" s="41"/>
      <c r="L22" s="18"/>
    </row>
    <row r="23" spans="1:24" x14ac:dyDescent="0.2">
      <c r="B23" s="20"/>
      <c r="K23" s="40"/>
      <c r="L23" s="18"/>
    </row>
    <row r="24" spans="1:24" x14ac:dyDescent="0.2">
      <c r="B24" s="20"/>
      <c r="K24" s="42"/>
    </row>
    <row r="25" spans="1:24" x14ac:dyDescent="0.2">
      <c r="A25" s="21" t="s">
        <v>79</v>
      </c>
      <c r="B25" s="20"/>
      <c r="C25" s="32" t="s">
        <v>106</v>
      </c>
      <c r="D25" s="32"/>
      <c r="E25" s="32"/>
      <c r="F25" s="32"/>
      <c r="G25" s="32"/>
      <c r="K25" s="6"/>
    </row>
    <row r="26" spans="1:24" x14ac:dyDescent="0.2">
      <c r="B26" s="20"/>
      <c r="K26" s="6"/>
    </row>
    <row r="27" spans="1:24" ht="140.25" x14ac:dyDescent="0.2">
      <c r="A27" s="22" t="s">
        <v>54</v>
      </c>
      <c r="B27" s="22" t="s">
        <v>55</v>
      </c>
      <c r="C27" s="23" t="s">
        <v>59</v>
      </c>
      <c r="D27" s="23" t="s">
        <v>56</v>
      </c>
      <c r="E27" s="23" t="s">
        <v>58</v>
      </c>
      <c r="F27" s="38" t="s">
        <v>60</v>
      </c>
      <c r="G27" s="23" t="s">
        <v>89</v>
      </c>
      <c r="H27" s="44" t="s">
        <v>101</v>
      </c>
      <c r="I27" s="12" t="s">
        <v>104</v>
      </c>
      <c r="J27" s="23" t="s">
        <v>57</v>
      </c>
      <c r="K27" s="6"/>
      <c r="L27" s="161" t="s">
        <v>108</v>
      </c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45"/>
    </row>
    <row r="28" spans="1:24" ht="13.5" thickBot="1" x14ac:dyDescent="0.25">
      <c r="A28" s="52">
        <v>411</v>
      </c>
      <c r="B28" s="8" t="s">
        <v>94</v>
      </c>
      <c r="C28" s="66">
        <f>C29</f>
        <v>270000000</v>
      </c>
      <c r="D28" s="66">
        <f>D29</f>
        <v>16000000</v>
      </c>
      <c r="E28" s="66">
        <f>E29</f>
        <v>55000000</v>
      </c>
      <c r="F28" s="25"/>
      <c r="G28" s="25"/>
      <c r="H28" s="79">
        <f>H29</f>
        <v>3610000</v>
      </c>
      <c r="I28" s="25"/>
      <c r="J28" s="25">
        <f>SUM(C28:I28)</f>
        <v>344610000</v>
      </c>
      <c r="K28" s="6"/>
    </row>
    <row r="29" spans="1:24" ht="13.5" thickBot="1" x14ac:dyDescent="0.25">
      <c r="A29" s="51">
        <v>4111</v>
      </c>
      <c r="B29" s="64" t="s">
        <v>94</v>
      </c>
      <c r="C29" s="68">
        <v>270000000</v>
      </c>
      <c r="D29" s="74">
        <v>16000000</v>
      </c>
      <c r="E29" s="68">
        <v>55000000</v>
      </c>
      <c r="F29" s="65"/>
      <c r="G29" s="78"/>
      <c r="H29" s="81">
        <v>3610000</v>
      </c>
      <c r="I29" s="65"/>
      <c r="J29" s="15">
        <f t="shared" ref="J29:J58" si="2">SUM(C29:I29)</f>
        <v>344610000</v>
      </c>
      <c r="K29" s="6"/>
      <c r="M29" s="4" t="s">
        <v>109</v>
      </c>
      <c r="N29" s="4" t="s">
        <v>110</v>
      </c>
      <c r="O29" s="4" t="s">
        <v>111</v>
      </c>
      <c r="P29" s="4" t="s">
        <v>112</v>
      </c>
      <c r="Q29" s="4" t="s">
        <v>113</v>
      </c>
      <c r="R29" s="4" t="s">
        <v>114</v>
      </c>
      <c r="S29" s="4" t="s">
        <v>115</v>
      </c>
      <c r="T29" s="4" t="s">
        <v>116</v>
      </c>
      <c r="U29" s="4" t="s">
        <v>117</v>
      </c>
      <c r="V29" s="4" t="s">
        <v>118</v>
      </c>
      <c r="W29" s="4" t="s">
        <v>119</v>
      </c>
      <c r="X29" s="4" t="s">
        <v>120</v>
      </c>
    </row>
    <row r="30" spans="1:24" ht="26.25" thickBot="1" x14ac:dyDescent="0.25">
      <c r="A30" s="52">
        <v>412</v>
      </c>
      <c r="B30" s="8" t="s">
        <v>0</v>
      </c>
      <c r="C30" s="69">
        <f>C31+C32+C33</f>
        <v>48500000</v>
      </c>
      <c r="D30" s="69">
        <f>D31+D32+D33</f>
        <v>2980000</v>
      </c>
      <c r="E30" s="69">
        <f>E31+E32+E33</f>
        <v>9920000</v>
      </c>
      <c r="F30" s="25"/>
      <c r="G30" s="25"/>
      <c r="H30" s="82">
        <f>H31+H32+H33</f>
        <v>653000</v>
      </c>
      <c r="I30" s="25"/>
      <c r="J30" s="25">
        <f t="shared" si="2"/>
        <v>62053000</v>
      </c>
      <c r="K30" s="6"/>
      <c r="L30" s="4" t="s">
        <v>129</v>
      </c>
      <c r="M30" s="18">
        <v>117871</v>
      </c>
      <c r="N30" s="18">
        <v>39657</v>
      </c>
      <c r="O30" s="18">
        <v>350000</v>
      </c>
      <c r="P30" s="18">
        <v>20000</v>
      </c>
      <c r="Q30" s="18">
        <v>27000</v>
      </c>
      <c r="R30" s="18">
        <v>40000</v>
      </c>
      <c r="S30" s="18">
        <v>4046</v>
      </c>
      <c r="T30" s="18">
        <v>1078</v>
      </c>
      <c r="U30" s="18">
        <v>19167</v>
      </c>
      <c r="V30" s="18">
        <v>142000</v>
      </c>
      <c r="W30" s="18">
        <v>4250</v>
      </c>
      <c r="X30" s="18">
        <v>16667</v>
      </c>
    </row>
    <row r="31" spans="1:24" ht="25.5" x14ac:dyDescent="0.2">
      <c r="A31" s="51">
        <v>4121</v>
      </c>
      <c r="B31" s="64" t="s">
        <v>1</v>
      </c>
      <c r="C31" s="71">
        <v>32400000</v>
      </c>
      <c r="D31" s="75">
        <v>2000000</v>
      </c>
      <c r="E31" s="71">
        <v>6600000</v>
      </c>
      <c r="F31" s="65"/>
      <c r="G31" s="78"/>
      <c r="H31" s="83">
        <v>433000</v>
      </c>
      <c r="I31" s="65"/>
      <c r="J31" s="15">
        <f t="shared" si="2"/>
        <v>41433000</v>
      </c>
      <c r="K31" s="6"/>
      <c r="L31" s="4" t="s">
        <v>121</v>
      </c>
      <c r="M31" s="18">
        <v>117871</v>
      </c>
      <c r="N31" s="18">
        <v>39657</v>
      </c>
      <c r="O31" s="18">
        <v>350000</v>
      </c>
      <c r="P31" s="18">
        <v>20000</v>
      </c>
      <c r="Q31" s="18">
        <v>27000</v>
      </c>
      <c r="R31" s="18">
        <v>40000</v>
      </c>
      <c r="S31" s="18">
        <v>4046</v>
      </c>
      <c r="T31" s="18">
        <v>1078</v>
      </c>
      <c r="U31" s="18">
        <v>19167</v>
      </c>
      <c r="V31" s="18">
        <v>142000</v>
      </c>
      <c r="W31" s="18">
        <v>4250</v>
      </c>
      <c r="X31" s="18">
        <v>16667</v>
      </c>
    </row>
    <row r="32" spans="1:24" x14ac:dyDescent="0.2">
      <c r="A32" s="51">
        <v>4122</v>
      </c>
      <c r="B32" s="64" t="s">
        <v>2</v>
      </c>
      <c r="C32" s="72">
        <v>14000000</v>
      </c>
      <c r="D32" s="76">
        <v>850000</v>
      </c>
      <c r="E32" s="72">
        <v>2900000</v>
      </c>
      <c r="F32" s="65"/>
      <c r="G32" s="78"/>
      <c r="H32" s="84">
        <v>192000</v>
      </c>
      <c r="I32" s="65"/>
      <c r="J32" s="15">
        <f t="shared" si="2"/>
        <v>17942000</v>
      </c>
      <c r="K32" s="6"/>
      <c r="L32" s="4" t="s">
        <v>122</v>
      </c>
      <c r="M32" s="18">
        <v>117871</v>
      </c>
      <c r="N32" s="18">
        <v>39657</v>
      </c>
      <c r="O32" s="18">
        <v>389562</v>
      </c>
      <c r="P32" s="18">
        <v>20000</v>
      </c>
      <c r="Q32" s="18">
        <v>27000</v>
      </c>
      <c r="R32" s="18">
        <v>40000</v>
      </c>
      <c r="S32" s="18">
        <v>4046</v>
      </c>
      <c r="T32" s="18">
        <v>1078</v>
      </c>
      <c r="U32" s="18">
        <v>19167</v>
      </c>
      <c r="V32" s="18">
        <v>131601</v>
      </c>
      <c r="W32" s="18">
        <v>4250</v>
      </c>
      <c r="X32" s="18">
        <v>16667</v>
      </c>
    </row>
    <row r="33" spans="1:25" ht="13.5" thickBot="1" x14ac:dyDescent="0.25">
      <c r="A33" s="51">
        <v>4123</v>
      </c>
      <c r="B33" s="64" t="s">
        <v>3</v>
      </c>
      <c r="C33" s="73">
        <v>2100000</v>
      </c>
      <c r="D33" s="77">
        <v>130000</v>
      </c>
      <c r="E33" s="73">
        <v>420000</v>
      </c>
      <c r="F33" s="65"/>
      <c r="G33" s="78"/>
      <c r="H33" s="85">
        <v>28000</v>
      </c>
      <c r="I33" s="65"/>
      <c r="J33" s="15">
        <f t="shared" si="2"/>
        <v>2678000</v>
      </c>
      <c r="K33" s="6"/>
      <c r="L33" s="4" t="s">
        <v>123</v>
      </c>
      <c r="M33" s="18">
        <v>117871</v>
      </c>
      <c r="N33" s="18">
        <v>39657</v>
      </c>
      <c r="O33" s="18">
        <v>389562</v>
      </c>
      <c r="P33" s="18">
        <v>20000</v>
      </c>
      <c r="Q33" s="18">
        <v>27000</v>
      </c>
      <c r="R33" s="18">
        <v>40000</v>
      </c>
      <c r="S33" s="18">
        <v>4046</v>
      </c>
      <c r="T33" s="18">
        <v>1078</v>
      </c>
      <c r="U33" s="18">
        <v>19167</v>
      </c>
      <c r="V33" s="18">
        <v>131601</v>
      </c>
      <c r="W33" s="18">
        <v>4250</v>
      </c>
      <c r="X33" s="18">
        <v>16667</v>
      </c>
    </row>
    <row r="34" spans="1:25" ht="13.5" thickBot="1" x14ac:dyDescent="0.25">
      <c r="A34" s="52">
        <v>413</v>
      </c>
      <c r="B34" s="8" t="s">
        <v>4</v>
      </c>
      <c r="C34" s="67">
        <f>C35</f>
        <v>0</v>
      </c>
      <c r="D34" s="69">
        <f>D35</f>
        <v>1500000</v>
      </c>
      <c r="E34" s="67"/>
      <c r="F34" s="25"/>
      <c r="G34" s="25"/>
      <c r="H34" s="80"/>
      <c r="I34" s="25"/>
      <c r="J34" s="25">
        <f t="shared" si="2"/>
        <v>1500000</v>
      </c>
      <c r="K34" s="6"/>
      <c r="L34" s="4" t="s">
        <v>124</v>
      </c>
      <c r="M34" s="18">
        <v>117871</v>
      </c>
      <c r="N34" s="18">
        <v>32533</v>
      </c>
      <c r="O34" s="18">
        <v>297667</v>
      </c>
      <c r="P34" s="18">
        <v>16835</v>
      </c>
      <c r="Q34" s="18">
        <v>20791</v>
      </c>
      <c r="R34" s="18">
        <v>32796</v>
      </c>
      <c r="S34" s="18">
        <v>4046</v>
      </c>
      <c r="T34" s="18">
        <v>1078</v>
      </c>
      <c r="U34" s="18">
        <v>19167</v>
      </c>
      <c r="V34" s="18">
        <v>131601</v>
      </c>
      <c r="W34" s="18">
        <v>4250</v>
      </c>
      <c r="X34" s="18">
        <v>16667</v>
      </c>
    </row>
    <row r="35" spans="1:25" ht="26.25" thickBot="1" x14ac:dyDescent="0.25">
      <c r="A35" s="51">
        <v>4131</v>
      </c>
      <c r="B35" s="58" t="s">
        <v>84</v>
      </c>
      <c r="C35" s="78">
        <v>0</v>
      </c>
      <c r="D35" s="86">
        <v>1500000</v>
      </c>
      <c r="E35" s="65"/>
      <c r="F35" s="15"/>
      <c r="G35" s="15"/>
      <c r="H35" s="39"/>
      <c r="I35" s="15"/>
      <c r="J35" s="15">
        <f t="shared" si="2"/>
        <v>1500000</v>
      </c>
      <c r="K35" s="6"/>
      <c r="L35" s="4" t="s">
        <v>125</v>
      </c>
      <c r="M35" s="18">
        <v>117871</v>
      </c>
      <c r="N35" s="18">
        <v>32533</v>
      </c>
      <c r="O35" s="18">
        <v>313161</v>
      </c>
      <c r="P35" s="18">
        <v>16835</v>
      </c>
      <c r="Q35" s="18">
        <v>20791</v>
      </c>
      <c r="R35" s="18">
        <v>32796</v>
      </c>
      <c r="S35" s="18">
        <v>4046</v>
      </c>
      <c r="T35" s="18">
        <v>1078</v>
      </c>
      <c r="U35" s="18">
        <v>19167</v>
      </c>
      <c r="V35" s="18">
        <v>131601</v>
      </c>
      <c r="W35" s="18">
        <v>4250</v>
      </c>
      <c r="X35" s="18">
        <v>16667</v>
      </c>
    </row>
    <row r="36" spans="1:25" x14ac:dyDescent="0.2">
      <c r="A36" s="52">
        <v>414</v>
      </c>
      <c r="B36" s="8" t="s">
        <v>5</v>
      </c>
      <c r="C36" s="25">
        <f t="shared" ref="C36:I36" si="3">C37+C38+C39</f>
        <v>0</v>
      </c>
      <c r="D36" s="67">
        <f t="shared" si="3"/>
        <v>2100000</v>
      </c>
      <c r="E36" s="25">
        <f t="shared" si="3"/>
        <v>0</v>
      </c>
      <c r="F36" s="25">
        <f t="shared" si="3"/>
        <v>0</v>
      </c>
      <c r="G36" s="25">
        <f t="shared" si="3"/>
        <v>0</v>
      </c>
      <c r="H36" s="43"/>
      <c r="I36" s="25">
        <f t="shared" si="3"/>
        <v>0</v>
      </c>
      <c r="J36" s="25">
        <f t="shared" si="2"/>
        <v>2100000</v>
      </c>
      <c r="K36" s="6"/>
      <c r="L36" s="4" t="s">
        <v>126</v>
      </c>
      <c r="M36" s="18">
        <v>117871</v>
      </c>
      <c r="N36" s="18">
        <v>39657</v>
      </c>
      <c r="O36" s="18">
        <v>350000</v>
      </c>
      <c r="P36" s="18">
        <v>20000</v>
      </c>
      <c r="Q36" s="18">
        <v>27000</v>
      </c>
      <c r="R36" s="18">
        <v>40000</v>
      </c>
      <c r="S36" s="18">
        <v>4046</v>
      </c>
      <c r="T36" s="18">
        <v>1078</v>
      </c>
      <c r="U36" s="18">
        <v>19167</v>
      </c>
      <c r="V36" s="18">
        <v>131601</v>
      </c>
      <c r="W36" s="18">
        <v>4250</v>
      </c>
      <c r="X36" s="18">
        <v>16667</v>
      </c>
      <c r="Y36" s="18">
        <f>SUM(M36:X36)</f>
        <v>771337</v>
      </c>
    </row>
    <row r="37" spans="1:25" ht="26.25" thickBot="1" x14ac:dyDescent="0.25">
      <c r="A37" s="51">
        <v>4141</v>
      </c>
      <c r="B37" s="58" t="s">
        <v>90</v>
      </c>
      <c r="C37" s="15"/>
      <c r="D37" s="87">
        <v>500000</v>
      </c>
      <c r="E37" s="15"/>
      <c r="F37" s="15"/>
      <c r="G37" s="15"/>
      <c r="H37" s="39"/>
      <c r="I37" s="15"/>
      <c r="J37" s="15">
        <f t="shared" si="2"/>
        <v>500000</v>
      </c>
      <c r="K37" s="6"/>
      <c r="L37" s="4" t="s">
        <v>127</v>
      </c>
      <c r="O37" s="18"/>
      <c r="Q37" s="18"/>
      <c r="R37" s="18"/>
      <c r="S37" s="18"/>
      <c r="T37" s="18"/>
    </row>
    <row r="38" spans="1:25" ht="13.5" thickBot="1" x14ac:dyDescent="0.25">
      <c r="A38" s="51">
        <v>4143</v>
      </c>
      <c r="B38" s="58" t="s">
        <v>95</v>
      </c>
      <c r="C38" s="78"/>
      <c r="D38" s="74">
        <v>1200000</v>
      </c>
      <c r="E38" s="65"/>
      <c r="F38" s="15"/>
      <c r="G38" s="15"/>
      <c r="H38" s="39"/>
      <c r="I38" s="15"/>
      <c r="J38" s="15">
        <f t="shared" si="2"/>
        <v>1200000</v>
      </c>
      <c r="K38" s="6"/>
      <c r="L38" s="4" t="s">
        <v>128</v>
      </c>
      <c r="O38" s="18"/>
      <c r="R38" s="18"/>
    </row>
    <row r="39" spans="1:25" ht="24" customHeight="1" thickBot="1" x14ac:dyDescent="0.25">
      <c r="A39" s="51">
        <v>4144</v>
      </c>
      <c r="B39" s="58" t="s">
        <v>6</v>
      </c>
      <c r="C39" s="78"/>
      <c r="D39" s="74">
        <v>400000</v>
      </c>
      <c r="E39" s="65"/>
      <c r="F39" s="15"/>
      <c r="G39" s="15"/>
      <c r="H39" s="39"/>
      <c r="I39" s="15"/>
      <c r="J39" s="15">
        <f t="shared" si="2"/>
        <v>400000</v>
      </c>
      <c r="K39" s="6"/>
      <c r="L39" s="4" t="s">
        <v>130</v>
      </c>
      <c r="O39" s="18"/>
      <c r="R39" s="18"/>
    </row>
    <row r="40" spans="1:25" ht="13.5" thickBot="1" x14ac:dyDescent="0.25">
      <c r="A40" s="52">
        <v>415</v>
      </c>
      <c r="B40" s="8" t="s">
        <v>7</v>
      </c>
      <c r="C40" s="66">
        <f>C41</f>
        <v>1600000</v>
      </c>
      <c r="D40" s="69">
        <f>D41</f>
        <v>3000000</v>
      </c>
      <c r="E40" s="25"/>
      <c r="F40" s="25"/>
      <c r="G40" s="25"/>
      <c r="H40" s="43"/>
      <c r="I40" s="25"/>
      <c r="J40" s="25">
        <f t="shared" si="2"/>
        <v>4600000</v>
      </c>
      <c r="K40" s="6"/>
      <c r="L40" s="4" t="s">
        <v>131</v>
      </c>
      <c r="O40" s="18"/>
    </row>
    <row r="41" spans="1:25" s="28" customFormat="1" ht="26.25" thickBot="1" x14ac:dyDescent="0.25">
      <c r="A41" s="51">
        <v>4151</v>
      </c>
      <c r="B41" s="88" t="s">
        <v>85</v>
      </c>
      <c r="C41" s="89">
        <v>1600000</v>
      </c>
      <c r="D41" s="90">
        <v>3000000</v>
      </c>
      <c r="E41" s="65"/>
      <c r="F41" s="15"/>
      <c r="G41" s="15"/>
      <c r="H41" s="39"/>
      <c r="I41" s="15"/>
      <c r="J41" s="15">
        <f t="shared" si="2"/>
        <v>4600000</v>
      </c>
      <c r="K41" s="27"/>
      <c r="L41" s="4" t="s">
        <v>132</v>
      </c>
      <c r="O41" s="46"/>
    </row>
    <row r="42" spans="1:25" ht="26.25" thickBot="1" x14ac:dyDescent="0.25">
      <c r="A42" s="52">
        <v>416</v>
      </c>
      <c r="B42" s="59" t="s">
        <v>8</v>
      </c>
      <c r="C42" s="67">
        <f t="shared" ref="C42:I42" si="4">C43</f>
        <v>0</v>
      </c>
      <c r="D42" s="69">
        <f t="shared" si="4"/>
        <v>500000</v>
      </c>
      <c r="E42" s="25">
        <f t="shared" si="4"/>
        <v>0</v>
      </c>
      <c r="F42" s="25">
        <f t="shared" si="4"/>
        <v>0</v>
      </c>
      <c r="G42" s="25">
        <f t="shared" si="4"/>
        <v>0</v>
      </c>
      <c r="H42" s="43"/>
      <c r="I42" s="25">
        <f t="shared" si="4"/>
        <v>0</v>
      </c>
      <c r="J42" s="25">
        <f t="shared" si="2"/>
        <v>500000</v>
      </c>
      <c r="K42" s="6"/>
      <c r="L42" s="4" t="s">
        <v>133</v>
      </c>
      <c r="M42" s="18">
        <f t="shared" ref="M42:X42" si="5">SUM(M30:M41)</f>
        <v>825097</v>
      </c>
      <c r="N42" s="18">
        <f t="shared" si="5"/>
        <v>263351</v>
      </c>
      <c r="O42" s="18">
        <f t="shared" si="5"/>
        <v>2439952</v>
      </c>
      <c r="P42" s="18">
        <f t="shared" si="5"/>
        <v>133670</v>
      </c>
      <c r="Q42" s="18">
        <f t="shared" si="5"/>
        <v>176582</v>
      </c>
      <c r="R42" s="18">
        <f t="shared" si="5"/>
        <v>265592</v>
      </c>
      <c r="S42" s="18">
        <f t="shared" si="5"/>
        <v>28322</v>
      </c>
      <c r="T42" s="18">
        <f t="shared" si="5"/>
        <v>7546</v>
      </c>
      <c r="U42" s="18">
        <f t="shared" si="5"/>
        <v>134169</v>
      </c>
      <c r="V42" s="18">
        <f t="shared" si="5"/>
        <v>942005</v>
      </c>
      <c r="W42" s="18">
        <f t="shared" si="5"/>
        <v>29750</v>
      </c>
      <c r="X42" s="18">
        <f t="shared" si="5"/>
        <v>116669</v>
      </c>
    </row>
    <row r="43" spans="1:25" s="28" customFormat="1" ht="26.25" thickBot="1" x14ac:dyDescent="0.25">
      <c r="A43" s="51">
        <v>4161</v>
      </c>
      <c r="B43" s="58" t="s">
        <v>8</v>
      </c>
      <c r="C43" s="78">
        <v>0</v>
      </c>
      <c r="D43" s="74">
        <v>500000</v>
      </c>
      <c r="E43" s="65">
        <v>0</v>
      </c>
      <c r="F43" s="15"/>
      <c r="G43" s="15"/>
      <c r="H43" s="39"/>
      <c r="I43" s="15"/>
      <c r="J43" s="15">
        <f t="shared" si="2"/>
        <v>500000</v>
      </c>
      <c r="K43" s="27"/>
      <c r="L43" s="28" t="s">
        <v>134</v>
      </c>
      <c r="O43" s="46">
        <v>1750000</v>
      </c>
      <c r="P43" s="28">
        <v>100000</v>
      </c>
      <c r="Q43" s="46">
        <v>135000</v>
      </c>
      <c r="R43" s="46">
        <v>200000</v>
      </c>
      <c r="V43" s="46">
        <v>1600010</v>
      </c>
    </row>
    <row r="44" spans="1:25" ht="13.5" thickBot="1" x14ac:dyDescent="0.25">
      <c r="A44" s="24">
        <v>421</v>
      </c>
      <c r="B44" s="8" t="s">
        <v>9</v>
      </c>
      <c r="C44" s="66">
        <f>C45+C46+C47+C48+C49+C50+C51</f>
        <v>6200000</v>
      </c>
      <c r="D44" s="69">
        <f>D45+D46+D47+D48+D49+D50+D51</f>
        <v>4500000</v>
      </c>
      <c r="E44" s="66">
        <f>E45+E46+E47+E48+E49+E50+E51</f>
        <v>9100000</v>
      </c>
      <c r="F44" s="66">
        <v>40000</v>
      </c>
      <c r="G44" s="25">
        <v>0</v>
      </c>
      <c r="H44" s="43"/>
      <c r="I44" s="25"/>
      <c r="J44" s="25">
        <f t="shared" si="2"/>
        <v>19840000</v>
      </c>
      <c r="K44" s="6"/>
      <c r="O44" s="18"/>
    </row>
    <row r="45" spans="1:25" ht="26.25" thickBot="1" x14ac:dyDescent="0.25">
      <c r="A45" s="51">
        <v>4211</v>
      </c>
      <c r="B45" s="88" t="s">
        <v>10</v>
      </c>
      <c r="C45" s="89">
        <v>500000</v>
      </c>
      <c r="D45" s="91">
        <v>200000</v>
      </c>
      <c r="E45" s="91">
        <v>100000</v>
      </c>
      <c r="F45" s="90">
        <v>20000</v>
      </c>
      <c r="G45" s="65"/>
      <c r="H45" s="39"/>
      <c r="I45" s="15"/>
      <c r="J45" s="15">
        <f t="shared" si="2"/>
        <v>820000</v>
      </c>
      <c r="K45" s="6"/>
      <c r="O45" s="18">
        <f>SUM(O42:O44)</f>
        <v>4189952</v>
      </c>
      <c r="P45" s="18">
        <f>SUM(P42:P44)</f>
        <v>233670</v>
      </c>
      <c r="Q45" s="18">
        <f>SUM(Q42:Q44)</f>
        <v>311582</v>
      </c>
      <c r="R45" s="18">
        <f>SUM(R42:R44)</f>
        <v>465592</v>
      </c>
      <c r="U45" s="4" t="s">
        <v>129</v>
      </c>
      <c r="V45" s="4">
        <v>356296</v>
      </c>
    </row>
    <row r="46" spans="1:25" ht="13.5" thickBot="1" x14ac:dyDescent="0.25">
      <c r="A46" s="51">
        <v>4212</v>
      </c>
      <c r="B46" s="64" t="s">
        <v>11</v>
      </c>
      <c r="C46" s="89">
        <v>4500000</v>
      </c>
      <c r="D46" s="93">
        <v>1500000</v>
      </c>
      <c r="E46" s="94">
        <v>7000000</v>
      </c>
      <c r="F46" s="92"/>
      <c r="G46" s="15"/>
      <c r="H46" s="39"/>
      <c r="I46" s="15"/>
      <c r="J46" s="15">
        <f t="shared" si="2"/>
        <v>13000000</v>
      </c>
      <c r="K46" s="6"/>
      <c r="O46" s="18"/>
      <c r="R46" s="4">
        <v>222000</v>
      </c>
      <c r="U46" s="4" t="s">
        <v>124</v>
      </c>
      <c r="V46" s="4">
        <v>426981</v>
      </c>
    </row>
    <row r="47" spans="1:25" ht="14.25" customHeight="1" thickBot="1" x14ac:dyDescent="0.25">
      <c r="A47" s="51">
        <v>4213</v>
      </c>
      <c r="B47" s="64" t="s">
        <v>12</v>
      </c>
      <c r="C47" s="95">
        <v>300000</v>
      </c>
      <c r="D47" s="96">
        <v>400000</v>
      </c>
      <c r="E47" s="97">
        <v>800000</v>
      </c>
      <c r="F47" s="98"/>
      <c r="G47" s="15"/>
      <c r="H47" s="39"/>
      <c r="I47" s="15"/>
      <c r="J47" s="15">
        <f t="shared" si="2"/>
        <v>1500000</v>
      </c>
      <c r="K47" s="6"/>
      <c r="N47" s="4">
        <v>395000</v>
      </c>
      <c r="O47" s="18"/>
      <c r="R47" s="60">
        <f>R45-R46</f>
        <v>243592</v>
      </c>
      <c r="U47" s="4" t="s">
        <v>125</v>
      </c>
      <c r="V47" s="4">
        <v>426981</v>
      </c>
    </row>
    <row r="48" spans="1:25" ht="13.5" thickBot="1" x14ac:dyDescent="0.25">
      <c r="A48" s="50">
        <v>4214</v>
      </c>
      <c r="B48" s="64" t="s">
        <v>13</v>
      </c>
      <c r="C48" s="89">
        <v>400000</v>
      </c>
      <c r="D48" s="93">
        <v>400000</v>
      </c>
      <c r="E48" s="99">
        <v>700000</v>
      </c>
      <c r="F48" s="90">
        <v>35000</v>
      </c>
      <c r="G48" s="65"/>
      <c r="H48" s="39"/>
      <c r="I48" s="15"/>
      <c r="J48" s="15">
        <f t="shared" si="2"/>
        <v>1535000</v>
      </c>
      <c r="K48" s="6"/>
      <c r="L48" s="4" t="s">
        <v>136</v>
      </c>
      <c r="N48" s="4" t="s">
        <v>147</v>
      </c>
      <c r="O48" s="18"/>
      <c r="R48" s="4">
        <v>142000</v>
      </c>
      <c r="U48" s="4" t="s">
        <v>126</v>
      </c>
      <c r="V48" s="4">
        <v>426981</v>
      </c>
    </row>
    <row r="49" spans="1:22" ht="13.5" thickBot="1" x14ac:dyDescent="0.25">
      <c r="A49" s="50">
        <v>4215</v>
      </c>
      <c r="B49" s="17" t="s">
        <v>14</v>
      </c>
      <c r="C49" s="101"/>
      <c r="D49" s="102">
        <v>500000</v>
      </c>
      <c r="E49" s="103"/>
      <c r="F49" s="104"/>
      <c r="G49" s="15"/>
      <c r="H49" s="39"/>
      <c r="I49" s="15"/>
      <c r="J49" s="15">
        <f t="shared" si="2"/>
        <v>500000</v>
      </c>
      <c r="K49" s="6"/>
      <c r="L49" s="4" t="s">
        <v>148</v>
      </c>
      <c r="N49" s="4">
        <v>828365</v>
      </c>
      <c r="O49" s="18">
        <f>($N49-$N47)+(($N49-$N47)*0.4)</f>
        <v>606711</v>
      </c>
      <c r="R49" s="4">
        <v>142000</v>
      </c>
    </row>
    <row r="50" spans="1:22" ht="13.5" thickBot="1" x14ac:dyDescent="0.25">
      <c r="A50" s="50">
        <v>4216</v>
      </c>
      <c r="B50" s="64" t="s">
        <v>15</v>
      </c>
      <c r="C50" s="105">
        <v>500000</v>
      </c>
      <c r="D50" s="93">
        <v>1300000</v>
      </c>
      <c r="E50" s="99">
        <v>500000</v>
      </c>
      <c r="F50" s="94">
        <v>200000</v>
      </c>
      <c r="G50" s="65"/>
      <c r="H50" s="39"/>
      <c r="I50" s="15"/>
      <c r="J50" s="15">
        <f t="shared" si="2"/>
        <v>2500000</v>
      </c>
      <c r="K50" s="6"/>
      <c r="L50" s="4" t="s">
        <v>121</v>
      </c>
      <c r="M50" s="4">
        <v>114081.78</v>
      </c>
      <c r="N50" s="4">
        <v>857548</v>
      </c>
      <c r="O50" s="18">
        <f>(N50-N47)+((N50-N47)*0.4)</f>
        <v>647567.19999999995</v>
      </c>
      <c r="R50" s="4">
        <v>142000</v>
      </c>
      <c r="V50" s="4">
        <f>SUM(V45:V49)</f>
        <v>1637239</v>
      </c>
    </row>
    <row r="51" spans="1:22" s="28" customFormat="1" x14ac:dyDescent="0.2">
      <c r="A51" s="53" t="s">
        <v>16</v>
      </c>
      <c r="B51" s="17" t="s">
        <v>81</v>
      </c>
      <c r="C51" s="70">
        <v>0</v>
      </c>
      <c r="D51" s="70">
        <v>200000</v>
      </c>
      <c r="E51" s="70">
        <v>0</v>
      </c>
      <c r="F51" s="70"/>
      <c r="G51" s="15">
        <v>0</v>
      </c>
      <c r="H51" s="39"/>
      <c r="I51" s="15"/>
      <c r="J51" s="15">
        <f t="shared" si="2"/>
        <v>200000</v>
      </c>
      <c r="K51" s="27"/>
      <c r="L51" s="28" t="s">
        <v>122</v>
      </c>
      <c r="M51" s="28">
        <v>122470.67</v>
      </c>
      <c r="N51" s="28">
        <v>850676</v>
      </c>
      <c r="O51" s="18">
        <f>(N51-N47)+((N51-N47)*0.4)</f>
        <v>637946.4</v>
      </c>
      <c r="R51" s="28">
        <v>142000</v>
      </c>
    </row>
    <row r="52" spans="1:22" ht="13.5" thickBot="1" x14ac:dyDescent="0.25">
      <c r="A52" s="24">
        <v>422</v>
      </c>
      <c r="B52" s="8" t="s">
        <v>18</v>
      </c>
      <c r="C52" s="66">
        <f t="shared" ref="C52:I52" si="6">C53+C54+C55</f>
        <v>150000</v>
      </c>
      <c r="D52" s="66">
        <f t="shared" si="6"/>
        <v>3330000</v>
      </c>
      <c r="E52" s="66">
        <f t="shared" si="6"/>
        <v>3900000</v>
      </c>
      <c r="F52" s="66">
        <f t="shared" si="6"/>
        <v>1050000</v>
      </c>
      <c r="G52" s="25">
        <f t="shared" si="6"/>
        <v>0</v>
      </c>
      <c r="H52" s="43"/>
      <c r="I52" s="25">
        <f t="shared" si="6"/>
        <v>0</v>
      </c>
      <c r="J52" s="25">
        <f t="shared" si="2"/>
        <v>8430000</v>
      </c>
      <c r="K52" s="6"/>
      <c r="L52" s="4" t="s">
        <v>137</v>
      </c>
      <c r="M52" s="4">
        <v>122470.67</v>
      </c>
      <c r="N52" s="4">
        <v>842759</v>
      </c>
      <c r="O52" s="18">
        <f>(N52-N47)+((N52-N47)*0.4)</f>
        <v>626862.6</v>
      </c>
      <c r="R52" s="4">
        <v>142000</v>
      </c>
    </row>
    <row r="53" spans="1:22" ht="13.5" thickBot="1" x14ac:dyDescent="0.25">
      <c r="A53" s="121">
        <v>4221</v>
      </c>
      <c r="B53" s="122" t="s">
        <v>19</v>
      </c>
      <c r="C53" s="123">
        <v>100000</v>
      </c>
      <c r="D53" s="124">
        <v>2400000</v>
      </c>
      <c r="E53" s="124">
        <v>1400000</v>
      </c>
      <c r="F53" s="125">
        <v>450000</v>
      </c>
      <c r="G53" s="126"/>
      <c r="H53" s="127"/>
      <c r="I53" s="127"/>
      <c r="J53" s="127">
        <f t="shared" si="2"/>
        <v>4350000</v>
      </c>
      <c r="K53" s="6"/>
      <c r="L53" s="4" t="s">
        <v>138</v>
      </c>
      <c r="M53" s="4">
        <v>122470.67</v>
      </c>
      <c r="N53" s="4">
        <v>923064</v>
      </c>
      <c r="O53" s="18">
        <f>(N53-N47)+((N53-N47)*0.4)</f>
        <v>739289.59999999998</v>
      </c>
      <c r="R53" s="18">
        <f>SUM(R47:R52)</f>
        <v>953592</v>
      </c>
    </row>
    <row r="54" spans="1:22" ht="26.25" thickBot="1" x14ac:dyDescent="0.25">
      <c r="A54" s="53">
        <v>4222</v>
      </c>
      <c r="B54" s="64" t="s">
        <v>20</v>
      </c>
      <c r="C54" s="109">
        <v>50000</v>
      </c>
      <c r="D54" s="108">
        <v>700000</v>
      </c>
      <c r="E54" s="91">
        <v>2300000</v>
      </c>
      <c r="F54" s="90">
        <v>500000</v>
      </c>
      <c r="G54" s="65"/>
      <c r="H54" s="39"/>
      <c r="I54" s="15"/>
      <c r="J54" s="15">
        <f t="shared" si="2"/>
        <v>3550000</v>
      </c>
      <c r="K54" s="6"/>
      <c r="L54" s="4" t="s">
        <v>139</v>
      </c>
      <c r="M54" s="4">
        <v>118510.67</v>
      </c>
      <c r="N54" s="4">
        <v>999516</v>
      </c>
      <c r="O54" s="18">
        <f>(N54-$N47)+((N54-$N47)*0.4)</f>
        <v>846322.4</v>
      </c>
    </row>
    <row r="55" spans="1:22" s="28" customFormat="1" ht="13.5" thickBot="1" x14ac:dyDescent="0.25">
      <c r="A55" s="53">
        <v>4229</v>
      </c>
      <c r="B55" s="64" t="s">
        <v>17</v>
      </c>
      <c r="C55" s="89"/>
      <c r="D55" s="91">
        <v>230000</v>
      </c>
      <c r="E55" s="99">
        <v>200000</v>
      </c>
      <c r="F55" s="94">
        <v>100000</v>
      </c>
      <c r="G55" s="65"/>
      <c r="H55" s="39"/>
      <c r="I55" s="15"/>
      <c r="J55" s="15">
        <f t="shared" si="2"/>
        <v>530000</v>
      </c>
      <c r="K55" s="27"/>
      <c r="L55" s="28" t="s">
        <v>140</v>
      </c>
      <c r="M55" s="28">
        <v>93510.33</v>
      </c>
      <c r="N55" s="28">
        <v>1033818</v>
      </c>
      <c r="O55" s="18">
        <f>(N55-$N47)+((N55-$N47)*0.4)</f>
        <v>894345.2</v>
      </c>
    </row>
    <row r="56" spans="1:22" ht="13.5" thickBot="1" x14ac:dyDescent="0.25">
      <c r="A56" s="24">
        <v>423</v>
      </c>
      <c r="B56" s="8" t="s">
        <v>21</v>
      </c>
      <c r="C56" s="69">
        <f>C57+C58+C59+C60+C61+C62+C63+C64</f>
        <v>450000</v>
      </c>
      <c r="D56" s="69">
        <f>D57+D58+D59+D60+D61+D62+D63+D64</f>
        <v>10150000</v>
      </c>
      <c r="E56" s="69">
        <f>E57+E58+E59+E60+E61+E62+E63+E64</f>
        <v>1870000</v>
      </c>
      <c r="F56" s="69">
        <f>F57+F58+F59+F60+F61+F62+F63+F64</f>
        <v>805000</v>
      </c>
      <c r="G56" s="66">
        <v>0</v>
      </c>
      <c r="H56" s="79">
        <f>H57+H58+H59+H60+H61+H62+H63+H64</f>
        <v>300000</v>
      </c>
      <c r="I56" s="66">
        <f>I57+I58+I59+I60+I61+I62+I63+I64</f>
        <v>1000000</v>
      </c>
      <c r="J56" s="25">
        <f t="shared" si="2"/>
        <v>14575000</v>
      </c>
      <c r="K56" s="6"/>
      <c r="L56" s="4" t="s">
        <v>141</v>
      </c>
      <c r="M56" s="4">
        <v>30673.11</v>
      </c>
      <c r="N56" s="4">
        <v>1043037</v>
      </c>
      <c r="O56" s="18">
        <f>(N56-$N47)+((N56-$N47)*0.4)</f>
        <v>907251.8</v>
      </c>
      <c r="R56" s="61">
        <v>20000</v>
      </c>
      <c r="S56" s="61">
        <v>200000</v>
      </c>
    </row>
    <row r="57" spans="1:22" ht="13.5" thickBot="1" x14ac:dyDescent="0.25">
      <c r="A57" s="51">
        <v>4231</v>
      </c>
      <c r="B57" s="64" t="s">
        <v>22</v>
      </c>
      <c r="C57" s="89"/>
      <c r="D57" s="91">
        <v>4000000</v>
      </c>
      <c r="E57" s="91">
        <v>20000</v>
      </c>
      <c r="F57" s="91">
        <v>5000</v>
      </c>
      <c r="G57" s="91"/>
      <c r="H57" s="106">
        <v>0</v>
      </c>
      <c r="I57" s="90">
        <v>500000</v>
      </c>
      <c r="J57" s="65">
        <f t="shared" si="2"/>
        <v>4525000</v>
      </c>
      <c r="K57" s="31"/>
      <c r="L57" s="4" t="s">
        <v>142</v>
      </c>
      <c r="M57" s="57">
        <v>122470.7</v>
      </c>
      <c r="N57" s="57">
        <v>1043037</v>
      </c>
      <c r="O57" s="60">
        <v>907251.8</v>
      </c>
      <c r="R57" s="61">
        <v>138000</v>
      </c>
      <c r="S57" s="61">
        <v>266000</v>
      </c>
    </row>
    <row r="58" spans="1:22" ht="13.5" thickBot="1" x14ac:dyDescent="0.25">
      <c r="A58" s="51">
        <v>4232</v>
      </c>
      <c r="B58" s="17" t="s">
        <v>23</v>
      </c>
      <c r="C58" s="101"/>
      <c r="D58" s="95">
        <v>400000</v>
      </c>
      <c r="E58" s="110">
        <v>500000</v>
      </c>
      <c r="F58" s="92"/>
      <c r="G58" s="70"/>
      <c r="H58" s="100"/>
      <c r="I58" s="70"/>
      <c r="J58" s="15">
        <f t="shared" si="2"/>
        <v>900000</v>
      </c>
      <c r="K58" s="6"/>
      <c r="L58" s="4" t="s">
        <v>143</v>
      </c>
      <c r="M58" s="57">
        <v>122470.7</v>
      </c>
      <c r="N58" s="57">
        <v>1043037</v>
      </c>
      <c r="O58" s="60">
        <v>907251.8</v>
      </c>
      <c r="R58" s="61">
        <v>56000</v>
      </c>
      <c r="S58" s="61">
        <v>35000</v>
      </c>
    </row>
    <row r="59" spans="1:22" ht="26.25" thickBot="1" x14ac:dyDescent="0.25">
      <c r="A59" s="51">
        <v>4233</v>
      </c>
      <c r="B59" s="64" t="s">
        <v>24</v>
      </c>
      <c r="C59" s="111"/>
      <c r="D59" s="112">
        <v>550000</v>
      </c>
      <c r="E59" s="113">
        <v>550000</v>
      </c>
      <c r="F59" s="98"/>
      <c r="G59" s="15"/>
      <c r="H59" s="39"/>
      <c r="I59" s="15"/>
      <c r="J59" s="15">
        <f t="shared" ref="J59:J92" si="7">SUM(C59:I59)</f>
        <v>1100000</v>
      </c>
      <c r="K59" s="6"/>
      <c r="L59" s="4" t="s">
        <v>144</v>
      </c>
      <c r="M59" s="57">
        <v>122470.7</v>
      </c>
      <c r="N59" s="57">
        <v>1043037</v>
      </c>
      <c r="O59" s="60">
        <v>907251.8</v>
      </c>
      <c r="R59" s="61">
        <v>28000</v>
      </c>
      <c r="S59" s="61">
        <v>313000</v>
      </c>
    </row>
    <row r="60" spans="1:22" ht="13.5" thickBot="1" x14ac:dyDescent="0.25">
      <c r="A60" s="51">
        <v>4234</v>
      </c>
      <c r="B60" s="64" t="s">
        <v>25</v>
      </c>
      <c r="C60" s="89"/>
      <c r="D60" s="108">
        <v>1300000</v>
      </c>
      <c r="E60" s="91">
        <v>100000</v>
      </c>
      <c r="F60" s="94">
        <v>400000</v>
      </c>
      <c r="G60" s="65"/>
      <c r="H60" s="39"/>
      <c r="I60" s="15"/>
      <c r="J60" s="15">
        <f t="shared" si="7"/>
        <v>1800000</v>
      </c>
      <c r="K60" s="6"/>
      <c r="L60" s="4" t="s">
        <v>145</v>
      </c>
      <c r="M60" s="57">
        <v>122470.7</v>
      </c>
      <c r="N60" s="57">
        <v>1043037</v>
      </c>
      <c r="O60" s="60">
        <v>907251.8</v>
      </c>
      <c r="R60" s="61">
        <v>297000</v>
      </c>
      <c r="S60" s="61">
        <v>25000</v>
      </c>
    </row>
    <row r="61" spans="1:22" ht="13.5" thickBot="1" x14ac:dyDescent="0.25">
      <c r="A61" s="51">
        <v>4235</v>
      </c>
      <c r="B61" s="64" t="s">
        <v>26</v>
      </c>
      <c r="C61" s="89">
        <v>450000</v>
      </c>
      <c r="D61" s="91">
        <v>750000</v>
      </c>
      <c r="E61" s="91">
        <v>300000</v>
      </c>
      <c r="F61" s="90">
        <v>100000</v>
      </c>
      <c r="G61" s="65"/>
      <c r="H61" s="39"/>
      <c r="I61" s="15"/>
      <c r="J61" s="15">
        <f t="shared" si="7"/>
        <v>1600000</v>
      </c>
      <c r="K61" s="6"/>
      <c r="L61" s="4" t="s">
        <v>146</v>
      </c>
      <c r="M61" s="57">
        <v>122470.7</v>
      </c>
      <c r="O61" s="18"/>
      <c r="R61" s="61">
        <v>169000</v>
      </c>
      <c r="S61" s="61">
        <v>51000</v>
      </c>
    </row>
    <row r="62" spans="1:22" ht="13.5" thickBot="1" x14ac:dyDescent="0.25">
      <c r="A62" s="51">
        <v>4236</v>
      </c>
      <c r="B62" s="64" t="s">
        <v>27</v>
      </c>
      <c r="C62" s="89"/>
      <c r="D62" s="91">
        <v>350000</v>
      </c>
      <c r="E62" s="91">
        <v>200000</v>
      </c>
      <c r="F62" s="94">
        <v>200000</v>
      </c>
      <c r="G62" s="65"/>
      <c r="H62" s="39"/>
      <c r="I62" s="15"/>
      <c r="J62" s="15">
        <f t="shared" si="7"/>
        <v>750000</v>
      </c>
      <c r="K62" s="6"/>
      <c r="M62" s="4">
        <f>SUM(M50:M61)</f>
        <v>1336541.3999999997</v>
      </c>
      <c r="N62" s="4">
        <f>SUM(N49:N61)</f>
        <v>11550931</v>
      </c>
      <c r="O62" s="18">
        <f>SUM(O49:O61)</f>
        <v>9535303.4000000004</v>
      </c>
      <c r="R62" s="61">
        <v>46000</v>
      </c>
      <c r="S62" s="61"/>
    </row>
    <row r="63" spans="1:22" ht="13.5" thickBot="1" x14ac:dyDescent="0.25">
      <c r="A63" s="51">
        <v>4237</v>
      </c>
      <c r="B63" s="64" t="s">
        <v>28</v>
      </c>
      <c r="C63" s="111"/>
      <c r="D63" s="114">
        <v>500000</v>
      </c>
      <c r="E63" s="114">
        <v>150000</v>
      </c>
      <c r="F63" s="113">
        <v>50000</v>
      </c>
      <c r="G63" s="98"/>
      <c r="H63" s="115"/>
      <c r="I63" s="87"/>
      <c r="J63" s="15">
        <f t="shared" si="7"/>
        <v>700000</v>
      </c>
      <c r="K63" s="6"/>
      <c r="O63" s="18">
        <v>7000000</v>
      </c>
      <c r="R63" s="61">
        <v>66000</v>
      </c>
      <c r="S63" s="61"/>
    </row>
    <row r="64" spans="1:22" s="28" customFormat="1" ht="13.5" thickBot="1" x14ac:dyDescent="0.25">
      <c r="A64" s="51">
        <v>4239</v>
      </c>
      <c r="B64" s="64" t="s">
        <v>29</v>
      </c>
      <c r="C64" s="89"/>
      <c r="D64" s="91">
        <v>2300000</v>
      </c>
      <c r="E64" s="91">
        <v>50000</v>
      </c>
      <c r="F64" s="91">
        <v>50000</v>
      </c>
      <c r="G64" s="91"/>
      <c r="H64" s="107">
        <v>300000</v>
      </c>
      <c r="I64" s="90">
        <v>500000</v>
      </c>
      <c r="J64" s="65">
        <f t="shared" si="7"/>
        <v>3200000</v>
      </c>
      <c r="K64" s="27"/>
      <c r="L64" s="48"/>
      <c r="O64" s="46">
        <v>800000</v>
      </c>
      <c r="R64" s="62">
        <v>32000</v>
      </c>
      <c r="S64" s="62"/>
    </row>
    <row r="65" spans="1:19" x14ac:dyDescent="0.2">
      <c r="A65" s="24">
        <v>424</v>
      </c>
      <c r="B65" s="8" t="s">
        <v>30</v>
      </c>
      <c r="C65" s="67">
        <f>C66+C67+C68+C69</f>
        <v>1700000</v>
      </c>
      <c r="D65" s="67">
        <f>D66+D67+D68+D69</f>
        <v>7760000</v>
      </c>
      <c r="E65" s="67">
        <f>E66+E67+E68+E69</f>
        <v>60200000</v>
      </c>
      <c r="F65" s="67">
        <f>F66+F67+F68+F69</f>
        <v>2500000</v>
      </c>
      <c r="G65" s="67">
        <v>0</v>
      </c>
      <c r="H65" s="67">
        <f>H66+H67+H68+H69</f>
        <v>1249800</v>
      </c>
      <c r="I65" s="67">
        <f>I66+I67+I68+I69</f>
        <v>500000</v>
      </c>
      <c r="J65" s="25">
        <f t="shared" si="7"/>
        <v>73909800</v>
      </c>
      <c r="K65" s="6"/>
      <c r="L65" s="47" t="s">
        <v>107</v>
      </c>
      <c r="O65" s="18">
        <v>700000</v>
      </c>
      <c r="R65" s="61">
        <v>32000</v>
      </c>
      <c r="S65" s="61"/>
    </row>
    <row r="66" spans="1:19" x14ac:dyDescent="0.2">
      <c r="A66" s="50">
        <v>4242</v>
      </c>
      <c r="B66" s="17" t="s">
        <v>31</v>
      </c>
      <c r="C66" s="49">
        <v>1700000</v>
      </c>
      <c r="D66" s="15">
        <v>5000000</v>
      </c>
      <c r="E66" s="15"/>
      <c r="F66" s="15"/>
      <c r="G66" s="15"/>
      <c r="H66" s="39">
        <v>1249800</v>
      </c>
      <c r="I66" s="15">
        <v>500000</v>
      </c>
      <c r="J66" s="15">
        <f t="shared" si="7"/>
        <v>8449800</v>
      </c>
      <c r="K66" s="6"/>
      <c r="L66" s="47">
        <v>1637239</v>
      </c>
      <c r="O66" s="18">
        <v>350000</v>
      </c>
      <c r="R66" s="61">
        <v>28000</v>
      </c>
      <c r="S66" s="61"/>
    </row>
    <row r="67" spans="1:19" ht="13.5" thickBot="1" x14ac:dyDescent="0.25">
      <c r="A67" s="53">
        <v>4243</v>
      </c>
      <c r="B67" s="17" t="s">
        <v>32</v>
      </c>
      <c r="C67" s="15"/>
      <c r="D67" s="87">
        <v>10000</v>
      </c>
      <c r="E67" s="87"/>
      <c r="F67" s="87"/>
      <c r="G67" s="15"/>
      <c r="H67" s="39"/>
      <c r="I67" s="15"/>
      <c r="J67" s="15">
        <f t="shared" si="7"/>
        <v>10000</v>
      </c>
      <c r="K67" s="6"/>
      <c r="L67" s="47"/>
      <c r="O67" s="18">
        <v>500000</v>
      </c>
      <c r="R67" s="61">
        <v>11000</v>
      </c>
      <c r="S67" s="61"/>
    </row>
    <row r="68" spans="1:19" ht="39" thickBot="1" x14ac:dyDescent="0.25">
      <c r="A68" s="51">
        <v>4246</v>
      </c>
      <c r="B68" s="17" t="s">
        <v>33</v>
      </c>
      <c r="C68" s="78"/>
      <c r="D68" s="105">
        <v>2500000</v>
      </c>
      <c r="E68" s="91">
        <v>60000000</v>
      </c>
      <c r="F68" s="90">
        <v>2500000</v>
      </c>
      <c r="G68" s="65"/>
      <c r="H68" s="39"/>
      <c r="I68" s="15"/>
      <c r="J68" s="15">
        <f t="shared" si="7"/>
        <v>65000000</v>
      </c>
      <c r="K68" s="6"/>
      <c r="L68" s="47"/>
      <c r="R68" s="61">
        <v>266000</v>
      </c>
      <c r="S68" s="61"/>
    </row>
    <row r="69" spans="1:19" s="28" customFormat="1" ht="13.5" thickBot="1" x14ac:dyDescent="0.25">
      <c r="A69" s="51">
        <v>4249</v>
      </c>
      <c r="B69" s="17" t="s">
        <v>34</v>
      </c>
      <c r="C69" s="78"/>
      <c r="D69" s="89">
        <v>250000</v>
      </c>
      <c r="E69" s="116">
        <v>200000</v>
      </c>
      <c r="F69" s="92"/>
      <c r="G69" s="15"/>
      <c r="H69" s="39"/>
      <c r="I69" s="15"/>
      <c r="J69" s="15">
        <f t="shared" si="7"/>
        <v>450000</v>
      </c>
      <c r="K69" s="27"/>
      <c r="O69" s="46"/>
      <c r="R69" s="62">
        <v>246000</v>
      </c>
      <c r="S69" s="62"/>
    </row>
    <row r="70" spans="1:19" ht="25.5" x14ac:dyDescent="0.2">
      <c r="A70" s="24">
        <v>425</v>
      </c>
      <c r="B70" s="8" t="s">
        <v>35</v>
      </c>
      <c r="C70" s="25">
        <v>0</v>
      </c>
      <c r="D70" s="67">
        <f>D71+D72</f>
        <v>1750000</v>
      </c>
      <c r="E70" s="67">
        <v>400000</v>
      </c>
      <c r="F70" s="25">
        <v>0</v>
      </c>
      <c r="G70" s="25">
        <v>0</v>
      </c>
      <c r="H70" s="67">
        <f>H71+H72</f>
        <v>1280175</v>
      </c>
      <c r="I70" s="25">
        <f>I71+I72</f>
        <v>0</v>
      </c>
      <c r="J70" s="25">
        <f t="shared" si="7"/>
        <v>3430175</v>
      </c>
      <c r="K70" s="6"/>
      <c r="O70" s="18"/>
      <c r="R70" s="61">
        <f>SUM(R56:R69)</f>
        <v>1435000</v>
      </c>
      <c r="S70" s="61">
        <f>SUM(S56:S69)</f>
        <v>890000</v>
      </c>
    </row>
    <row r="71" spans="1:19" ht="26.25" thickBot="1" x14ac:dyDescent="0.25">
      <c r="A71" s="53">
        <v>4251</v>
      </c>
      <c r="B71" s="54" t="s">
        <v>36</v>
      </c>
      <c r="C71" s="55"/>
      <c r="D71" s="118">
        <v>1000000</v>
      </c>
      <c r="E71" s="118"/>
      <c r="F71" s="55"/>
      <c r="G71" s="55"/>
      <c r="H71" s="63">
        <v>1280175</v>
      </c>
      <c r="I71" s="55">
        <v>0</v>
      </c>
      <c r="J71" s="55">
        <f t="shared" si="7"/>
        <v>2280175</v>
      </c>
      <c r="K71" s="6"/>
      <c r="L71" s="117" t="s">
        <v>150</v>
      </c>
      <c r="O71" s="46">
        <f>O62-O63-O64-O65-O66-O67-O68-O69-O70</f>
        <v>185303.40000000037</v>
      </c>
      <c r="R71" s="61">
        <f>R70+S70</f>
        <v>2325000</v>
      </c>
      <c r="S71" s="61"/>
    </row>
    <row r="72" spans="1:19" s="28" customFormat="1" ht="13.5" thickBot="1" x14ac:dyDescent="0.25">
      <c r="A72" s="51">
        <v>4252</v>
      </c>
      <c r="B72" s="17" t="s">
        <v>37</v>
      </c>
      <c r="C72" s="78"/>
      <c r="D72" s="89">
        <v>750000</v>
      </c>
      <c r="E72" s="90">
        <v>400000</v>
      </c>
      <c r="F72" s="65"/>
      <c r="G72" s="15"/>
      <c r="H72" s="39"/>
      <c r="I72" s="15"/>
      <c r="J72" s="15">
        <f t="shared" si="7"/>
        <v>1150000</v>
      </c>
      <c r="K72" s="27"/>
      <c r="R72" s="28" t="s">
        <v>149</v>
      </c>
    </row>
    <row r="73" spans="1:19" ht="13.5" thickBot="1" x14ac:dyDescent="0.25">
      <c r="A73" s="24">
        <v>426</v>
      </c>
      <c r="B73" s="8" t="s">
        <v>38</v>
      </c>
      <c r="C73" s="66">
        <f>C74+C75+C77+C78+C79+C80+C81</f>
        <v>450000</v>
      </c>
      <c r="D73" s="69">
        <f>D74+D75+D77+D78+D79+D80+D81</f>
        <v>5650000</v>
      </c>
      <c r="E73" s="67">
        <f>E74+E75+E77+E78+E79+E80+E81</f>
        <v>3200000</v>
      </c>
      <c r="F73" s="25">
        <f>F74+F75+F77+F78+F79+F80+F81+F82</f>
        <v>555000</v>
      </c>
      <c r="G73" s="25">
        <v>0</v>
      </c>
      <c r="H73" s="43"/>
      <c r="I73" s="25"/>
      <c r="J73" s="25">
        <f t="shared" si="7"/>
        <v>9855000</v>
      </c>
      <c r="K73" s="6"/>
      <c r="O73" s="18"/>
    </row>
    <row r="74" spans="1:19" ht="13.5" thickBot="1" x14ac:dyDescent="0.25">
      <c r="A74" s="50">
        <v>4261</v>
      </c>
      <c r="B74" s="64" t="s">
        <v>39</v>
      </c>
      <c r="C74" s="89">
        <v>200000</v>
      </c>
      <c r="D74" s="113">
        <v>300000</v>
      </c>
      <c r="E74" s="98"/>
      <c r="F74" s="15"/>
      <c r="G74" s="15"/>
      <c r="H74" s="39"/>
      <c r="I74" s="15"/>
      <c r="J74" s="15">
        <f t="shared" si="7"/>
        <v>500000</v>
      </c>
      <c r="K74" s="6"/>
      <c r="O74" s="18"/>
    </row>
    <row r="75" spans="1:19" ht="26.25" thickBot="1" x14ac:dyDescent="0.25">
      <c r="A75" s="50">
        <v>4263</v>
      </c>
      <c r="B75" s="17" t="s">
        <v>40</v>
      </c>
      <c r="C75" s="101"/>
      <c r="D75" s="111">
        <v>450000</v>
      </c>
      <c r="E75" s="113">
        <v>100000</v>
      </c>
      <c r="F75" s="98"/>
      <c r="G75" s="15"/>
      <c r="H75" s="39"/>
      <c r="I75" s="15"/>
      <c r="J75" s="15">
        <f t="shared" si="7"/>
        <v>550000</v>
      </c>
      <c r="K75" s="6"/>
      <c r="O75" s="18"/>
    </row>
    <row r="76" spans="1:19" ht="13.5" thickBot="1" x14ac:dyDescent="0.25">
      <c r="A76" s="50">
        <v>4264</v>
      </c>
      <c r="B76" s="64" t="s">
        <v>135</v>
      </c>
      <c r="C76" s="89"/>
      <c r="D76" s="107">
        <v>400000</v>
      </c>
      <c r="E76" s="91">
        <v>400000</v>
      </c>
      <c r="F76" s="119">
        <v>100000</v>
      </c>
      <c r="G76" s="65"/>
      <c r="H76" s="39"/>
      <c r="I76" s="15"/>
      <c r="J76" s="15">
        <v>900000</v>
      </c>
      <c r="K76" s="6"/>
      <c r="O76" s="18"/>
    </row>
    <row r="77" spans="1:19" ht="26.25" thickBot="1" x14ac:dyDescent="0.25">
      <c r="A77" s="50">
        <v>4265</v>
      </c>
      <c r="B77" s="64" t="s">
        <v>41</v>
      </c>
      <c r="C77" s="89"/>
      <c r="D77" s="93">
        <v>300000</v>
      </c>
      <c r="E77" s="91">
        <v>2800000</v>
      </c>
      <c r="F77" s="94">
        <v>450000</v>
      </c>
      <c r="G77" s="65"/>
      <c r="H77" s="39"/>
      <c r="I77" s="15"/>
      <c r="J77" s="15">
        <f t="shared" si="7"/>
        <v>3550000</v>
      </c>
      <c r="K77" s="6"/>
      <c r="O77" s="18"/>
    </row>
    <row r="78" spans="1:19" ht="26.25" thickBot="1" x14ac:dyDescent="0.25">
      <c r="A78" s="50">
        <v>4266</v>
      </c>
      <c r="B78" s="64" t="s">
        <v>42</v>
      </c>
      <c r="C78" s="89">
        <v>250000</v>
      </c>
      <c r="D78" s="99">
        <v>3600000</v>
      </c>
      <c r="E78" s="90">
        <v>100000</v>
      </c>
      <c r="F78" s="92"/>
      <c r="G78" s="15"/>
      <c r="H78" s="39"/>
      <c r="I78" s="15"/>
      <c r="J78" s="15">
        <f t="shared" si="7"/>
        <v>3950000</v>
      </c>
      <c r="K78" s="6"/>
      <c r="O78" s="18"/>
    </row>
    <row r="79" spans="1:19" ht="26.25" thickBot="1" x14ac:dyDescent="0.25">
      <c r="A79" s="50">
        <v>4267</v>
      </c>
      <c r="B79" s="17" t="s">
        <v>43</v>
      </c>
      <c r="C79" s="70"/>
      <c r="D79" s="104"/>
      <c r="E79" s="104"/>
      <c r="F79" s="15"/>
      <c r="G79" s="15">
        <f>SUM(G44:G51)</f>
        <v>0</v>
      </c>
      <c r="H79" s="39"/>
      <c r="I79" s="15"/>
      <c r="J79" s="15">
        <f t="shared" si="7"/>
        <v>0</v>
      </c>
      <c r="K79" s="6"/>
      <c r="O79" s="18"/>
    </row>
    <row r="80" spans="1:19" ht="26.25" thickBot="1" x14ac:dyDescent="0.25">
      <c r="A80" s="50">
        <v>4268</v>
      </c>
      <c r="B80" s="17" t="s">
        <v>44</v>
      </c>
      <c r="C80" s="78"/>
      <c r="D80" s="111">
        <v>400000</v>
      </c>
      <c r="E80" s="113">
        <v>100000</v>
      </c>
      <c r="F80" s="98"/>
      <c r="G80" s="15"/>
      <c r="H80" s="39"/>
      <c r="I80" s="15"/>
      <c r="J80" s="15">
        <f>SUM(C80:I80)</f>
        <v>500000</v>
      </c>
      <c r="K80" s="6"/>
      <c r="O80" s="18"/>
    </row>
    <row r="81" spans="1:15" s="28" customFormat="1" ht="13.5" thickBot="1" x14ac:dyDescent="0.25">
      <c r="A81" s="50">
        <v>4269</v>
      </c>
      <c r="B81" s="17" t="s">
        <v>45</v>
      </c>
      <c r="C81" s="78"/>
      <c r="D81" s="105">
        <v>600000</v>
      </c>
      <c r="E81" s="91">
        <v>100000</v>
      </c>
      <c r="F81" s="90">
        <v>100000</v>
      </c>
      <c r="G81" s="65"/>
      <c r="H81" s="39"/>
      <c r="I81" s="15"/>
      <c r="J81" s="15">
        <f t="shared" si="7"/>
        <v>800000</v>
      </c>
      <c r="K81" s="27"/>
      <c r="O81" s="46"/>
    </row>
    <row r="82" spans="1:15" s="28" customFormat="1" ht="13.5" thickBot="1" x14ac:dyDescent="0.25">
      <c r="A82" s="24">
        <v>441</v>
      </c>
      <c r="B82" s="8" t="s">
        <v>96</v>
      </c>
      <c r="C82" s="78"/>
      <c r="D82" s="89">
        <f t="shared" ref="D82:J82" si="8">D83+D84</f>
        <v>40000</v>
      </c>
      <c r="E82" s="91">
        <f t="shared" si="8"/>
        <v>0</v>
      </c>
      <c r="F82" s="89">
        <f t="shared" si="8"/>
        <v>5000</v>
      </c>
      <c r="G82" s="65">
        <f t="shared" si="8"/>
        <v>0</v>
      </c>
      <c r="H82" s="39"/>
      <c r="I82" s="15">
        <f t="shared" si="8"/>
        <v>0</v>
      </c>
      <c r="J82" s="15">
        <f t="shared" si="8"/>
        <v>45000</v>
      </c>
      <c r="K82" s="27"/>
      <c r="O82" s="46"/>
    </row>
    <row r="83" spans="1:15" s="28" customFormat="1" ht="23.25" customHeight="1" x14ac:dyDescent="0.2">
      <c r="A83" s="53">
        <v>4412</v>
      </c>
      <c r="B83" s="54" t="s">
        <v>97</v>
      </c>
      <c r="C83" s="55"/>
      <c r="D83" s="120">
        <v>35000</v>
      </c>
      <c r="E83" s="120"/>
      <c r="F83" s="120">
        <f>F84+F85</f>
        <v>5000</v>
      </c>
      <c r="G83" s="55"/>
      <c r="H83" s="55"/>
      <c r="I83" s="55"/>
      <c r="J83" s="55">
        <f>SUM(D83:I83)</f>
        <v>40000</v>
      </c>
      <c r="K83" s="27"/>
      <c r="O83" s="46"/>
    </row>
    <row r="84" spans="1:15" s="28" customFormat="1" ht="23.25" customHeight="1" x14ac:dyDescent="0.2">
      <c r="A84" s="26">
        <v>4415</v>
      </c>
      <c r="B84" s="17" t="s">
        <v>98</v>
      </c>
      <c r="C84" s="15"/>
      <c r="D84" s="15">
        <v>5000</v>
      </c>
      <c r="E84" s="15"/>
      <c r="F84" s="15"/>
      <c r="G84" s="15"/>
      <c r="H84" s="39"/>
      <c r="I84" s="15"/>
      <c r="J84" s="15">
        <f>SUM(D84:I84)</f>
        <v>5000</v>
      </c>
      <c r="K84" s="27"/>
      <c r="O84" s="46"/>
    </row>
    <row r="85" spans="1:15" x14ac:dyDescent="0.2">
      <c r="A85" s="24">
        <v>444</v>
      </c>
      <c r="B85" s="8" t="s">
        <v>46</v>
      </c>
      <c r="C85" s="25">
        <v>0</v>
      </c>
      <c r="D85" s="25">
        <f>D86+D87</f>
        <v>205000</v>
      </c>
      <c r="E85" s="25">
        <f>E86+E87</f>
        <v>5000</v>
      </c>
      <c r="F85" s="25">
        <f>F86+F87</f>
        <v>5000</v>
      </c>
      <c r="G85" s="25">
        <v>0</v>
      </c>
      <c r="H85" s="43"/>
      <c r="I85" s="25"/>
      <c r="J85" s="25">
        <f t="shared" si="7"/>
        <v>215000</v>
      </c>
      <c r="K85" s="6"/>
      <c r="O85" s="18"/>
    </row>
    <row r="86" spans="1:15" x14ac:dyDescent="0.2">
      <c r="A86" s="26">
        <v>4441</v>
      </c>
      <c r="B86" s="17" t="s">
        <v>47</v>
      </c>
      <c r="C86" s="15"/>
      <c r="D86" s="15">
        <v>5000</v>
      </c>
      <c r="E86" s="15">
        <v>5000</v>
      </c>
      <c r="F86" s="15">
        <v>5000</v>
      </c>
      <c r="G86" s="15"/>
      <c r="H86" s="39"/>
      <c r="I86" s="15"/>
      <c r="J86" s="15">
        <f t="shared" si="7"/>
        <v>15000</v>
      </c>
      <c r="K86" s="6"/>
      <c r="O86" s="18"/>
    </row>
    <row r="87" spans="1:15" s="28" customFormat="1" ht="16.5" customHeight="1" x14ac:dyDescent="0.2">
      <c r="A87" s="26">
        <v>4442</v>
      </c>
      <c r="B87" s="17" t="s">
        <v>61</v>
      </c>
      <c r="C87" s="15"/>
      <c r="D87" s="15">
        <v>200000</v>
      </c>
      <c r="E87" s="15"/>
      <c r="G87" s="15"/>
      <c r="H87" s="39"/>
      <c r="I87" s="15"/>
      <c r="J87" s="15">
        <f t="shared" si="7"/>
        <v>200000</v>
      </c>
      <c r="K87" s="27"/>
      <c r="O87" s="46"/>
    </row>
    <row r="88" spans="1:15" ht="36" customHeight="1" x14ac:dyDescent="0.2">
      <c r="A88" s="24">
        <v>482</v>
      </c>
      <c r="B88" s="8" t="s">
        <v>48</v>
      </c>
      <c r="C88" s="25">
        <v>0</v>
      </c>
      <c r="D88" s="25">
        <f>D89+D90+D91</f>
        <v>300000</v>
      </c>
      <c r="E88" s="25">
        <v>0</v>
      </c>
      <c r="F88" s="25">
        <v>0</v>
      </c>
      <c r="G88" s="25">
        <v>0</v>
      </c>
      <c r="H88" s="43"/>
      <c r="I88" s="25"/>
      <c r="J88" s="25">
        <f t="shared" si="7"/>
        <v>300000</v>
      </c>
      <c r="K88" s="6"/>
      <c r="O88" s="18"/>
    </row>
    <row r="89" spans="1:15" x14ac:dyDescent="0.2">
      <c r="A89" s="26" t="s">
        <v>49</v>
      </c>
      <c r="B89" s="17" t="s">
        <v>50</v>
      </c>
      <c r="C89" s="15"/>
      <c r="D89" s="15">
        <v>100000</v>
      </c>
      <c r="E89" s="15"/>
      <c r="F89" s="15"/>
      <c r="G89" s="15"/>
      <c r="H89" s="39"/>
      <c r="I89" s="15"/>
      <c r="J89" s="15">
        <f t="shared" si="7"/>
        <v>100000</v>
      </c>
      <c r="K89" s="6"/>
      <c r="O89" s="18"/>
    </row>
    <row r="90" spans="1:15" x14ac:dyDescent="0.2">
      <c r="A90" s="26">
        <v>4822</v>
      </c>
      <c r="B90" s="17" t="s">
        <v>51</v>
      </c>
      <c r="C90" s="15"/>
      <c r="D90" s="15">
        <v>100000</v>
      </c>
      <c r="E90" s="15"/>
      <c r="F90" s="15"/>
      <c r="G90" s="15"/>
      <c r="H90" s="39"/>
      <c r="I90" s="15"/>
      <c r="J90" s="15">
        <f t="shared" si="7"/>
        <v>100000</v>
      </c>
      <c r="K90" s="6"/>
      <c r="O90" s="18"/>
    </row>
    <row r="91" spans="1:15" s="28" customFormat="1" x14ac:dyDescent="0.2">
      <c r="A91" s="26">
        <v>4823</v>
      </c>
      <c r="B91" s="17" t="s">
        <v>62</v>
      </c>
      <c r="C91" s="15"/>
      <c r="D91" s="15">
        <v>100000</v>
      </c>
      <c r="E91" s="15"/>
      <c r="F91" s="15"/>
      <c r="G91" s="15"/>
      <c r="H91" s="39"/>
      <c r="I91" s="15"/>
      <c r="J91" s="15">
        <f t="shared" si="7"/>
        <v>100000</v>
      </c>
      <c r="K91" s="27"/>
      <c r="O91" s="46"/>
    </row>
    <row r="92" spans="1:15" x14ac:dyDescent="0.2">
      <c r="A92" s="24" t="s">
        <v>52</v>
      </c>
      <c r="B92" s="8" t="s">
        <v>53</v>
      </c>
      <c r="C92" s="25">
        <f>C93+C94+C95+C96</f>
        <v>0</v>
      </c>
      <c r="D92" s="25">
        <f>D93+D94+D95+D96</f>
        <v>12835000</v>
      </c>
      <c r="E92" s="25">
        <f>E93+E94+E95+E96</f>
        <v>5250000</v>
      </c>
      <c r="F92" s="25">
        <f>F93+F94+F95+F97</f>
        <v>500000</v>
      </c>
      <c r="G92" s="25">
        <v>0</v>
      </c>
      <c r="H92" s="43">
        <f>H93+H94+H95+H96+H97</f>
        <v>0</v>
      </c>
      <c r="I92" s="25">
        <f>I93+I94+I95+I96</f>
        <v>0</v>
      </c>
      <c r="J92" s="25">
        <f t="shared" si="7"/>
        <v>18585000</v>
      </c>
      <c r="K92" s="6"/>
      <c r="O92" s="18"/>
    </row>
    <row r="93" spans="1:15" ht="25.5" x14ac:dyDescent="0.2">
      <c r="A93" s="53">
        <v>5113</v>
      </c>
      <c r="B93" s="54" t="s">
        <v>82</v>
      </c>
      <c r="C93" s="55">
        <v>0</v>
      </c>
      <c r="D93" s="55">
        <v>5000000</v>
      </c>
      <c r="E93" s="56"/>
      <c r="F93" s="55"/>
      <c r="G93" s="55">
        <v>0</v>
      </c>
      <c r="H93" s="55">
        <v>0</v>
      </c>
      <c r="I93" s="55">
        <v>0</v>
      </c>
      <c r="J93" s="55">
        <f>SUM(C93:I93)</f>
        <v>5000000</v>
      </c>
      <c r="K93" s="6"/>
      <c r="O93" s="18"/>
    </row>
    <row r="94" spans="1:15" ht="13.5" thickBot="1" x14ac:dyDescent="0.25">
      <c r="A94" s="26">
        <v>5121</v>
      </c>
      <c r="B94" s="17" t="s">
        <v>83</v>
      </c>
      <c r="C94" s="15"/>
      <c r="D94" s="87">
        <v>500000</v>
      </c>
      <c r="E94" s="87"/>
      <c r="F94" s="87"/>
      <c r="G94" s="15"/>
      <c r="H94" s="39"/>
      <c r="I94" s="15"/>
      <c r="J94" s="15">
        <f>SUM(C94:I94)</f>
        <v>500000</v>
      </c>
      <c r="K94" s="6"/>
      <c r="O94" s="18"/>
    </row>
    <row r="95" spans="1:15" ht="26.25" thickBot="1" x14ac:dyDescent="0.25">
      <c r="A95" s="26">
        <v>5126</v>
      </c>
      <c r="B95" s="17" t="s">
        <v>87</v>
      </c>
      <c r="C95" s="78"/>
      <c r="D95" s="89">
        <v>7000000</v>
      </c>
      <c r="E95" s="108">
        <v>5000000</v>
      </c>
      <c r="F95" s="94">
        <v>500000</v>
      </c>
      <c r="G95" s="65"/>
      <c r="H95" s="39"/>
      <c r="I95" s="15"/>
      <c r="J95" s="15">
        <f>SUM(C95:I95)</f>
        <v>12500000</v>
      </c>
      <c r="K95" s="6"/>
    </row>
    <row r="96" spans="1:15" ht="13.5" thickBot="1" x14ac:dyDescent="0.25">
      <c r="A96" s="26">
        <v>5151</v>
      </c>
      <c r="B96" s="13" t="s">
        <v>86</v>
      </c>
      <c r="C96" s="78"/>
      <c r="D96" s="89">
        <v>335000</v>
      </c>
      <c r="E96" s="90">
        <v>250000</v>
      </c>
      <c r="F96" s="4"/>
      <c r="G96" s="15"/>
      <c r="H96" s="39"/>
      <c r="I96" s="15"/>
      <c r="J96" s="15">
        <f>SUM(C96:I96)</f>
        <v>585000</v>
      </c>
    </row>
    <row r="97" spans="1:10" x14ac:dyDescent="0.2">
      <c r="A97" s="13"/>
      <c r="B97" s="13"/>
      <c r="C97" s="15"/>
      <c r="D97" s="70"/>
      <c r="E97" s="70"/>
      <c r="F97" s="15"/>
      <c r="G97" s="15"/>
      <c r="H97" s="39"/>
      <c r="I97" s="15"/>
      <c r="J97" s="15"/>
    </row>
    <row r="98" spans="1:10" s="18" customFormat="1" x14ac:dyDescent="0.2">
      <c r="A98" s="29"/>
      <c r="B98" s="30" t="s">
        <v>80</v>
      </c>
      <c r="C98" s="15">
        <f t="shared" ref="C98:J98" si="9">SUM(C28:C97)/2</f>
        <v>329050000</v>
      </c>
      <c r="D98" s="15">
        <f t="shared" si="9"/>
        <v>72800000</v>
      </c>
      <c r="E98" s="15">
        <f t="shared" si="9"/>
        <v>149045000</v>
      </c>
      <c r="F98" s="15">
        <f t="shared" si="9"/>
        <v>5615000</v>
      </c>
      <c r="G98" s="15">
        <f t="shared" si="9"/>
        <v>0</v>
      </c>
      <c r="H98" s="15">
        <f t="shared" si="9"/>
        <v>7092975</v>
      </c>
      <c r="I98" s="15">
        <f t="shared" si="9"/>
        <v>1500000</v>
      </c>
      <c r="J98" s="15">
        <f t="shared" si="9"/>
        <v>565102975</v>
      </c>
    </row>
    <row r="99" spans="1:10" s="18" customFormat="1" x14ac:dyDescent="0.2">
      <c r="A99" s="3"/>
      <c r="B99" s="2"/>
      <c r="C99" s="3"/>
      <c r="D99" s="3"/>
      <c r="E99" s="3"/>
      <c r="G99" s="3"/>
      <c r="H99" s="3"/>
      <c r="I99" s="3"/>
      <c r="J99" s="3"/>
    </row>
    <row r="100" spans="1:10" s="18" customFormat="1" x14ac:dyDescent="0.2">
      <c r="A100" s="3"/>
      <c r="B100" s="2"/>
      <c r="C100" s="3"/>
      <c r="D100" s="3"/>
      <c r="E100" s="3"/>
      <c r="F100" s="34"/>
      <c r="G100" s="3"/>
      <c r="H100" s="3">
        <v>7092975</v>
      </c>
      <c r="I100" s="3"/>
      <c r="J100" s="3"/>
    </row>
    <row r="101" spans="1:10" x14ac:dyDescent="0.2">
      <c r="A101" s="6"/>
      <c r="B101" s="4" t="s">
        <v>103</v>
      </c>
      <c r="G101" s="18" t="s">
        <v>93</v>
      </c>
    </row>
    <row r="102" spans="1:10" x14ac:dyDescent="0.2">
      <c r="H102" s="18" t="s">
        <v>91</v>
      </c>
    </row>
    <row r="104" spans="1:10" x14ac:dyDescent="0.2">
      <c r="G104" s="18" t="s">
        <v>92</v>
      </c>
    </row>
  </sheetData>
  <mergeCells count="1">
    <mergeCell ref="L27:W27"/>
  </mergeCells>
  <pageMargins left="0.25" right="0.25" top="0.75" bottom="0.75" header="0.3" footer="0.3"/>
  <pageSetup paperSize="9" orientation="landscape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Predlog izmene plana</vt:lpstr>
      <vt:lpstr>Sheet2</vt:lpstr>
    </vt:vector>
  </TitlesOfParts>
  <Company>PMF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micaj</dc:creator>
  <cp:lastModifiedBy>ciric</cp:lastModifiedBy>
  <cp:lastPrinted>2018-09-07T06:09:44Z</cp:lastPrinted>
  <dcterms:created xsi:type="dcterms:W3CDTF">2013-01-14T08:07:46Z</dcterms:created>
  <dcterms:modified xsi:type="dcterms:W3CDTF">2018-10-17T07:30:47Z</dcterms:modified>
</cp:coreProperties>
</file>